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I:\Jeugdzhz\3. Inkoop\1. Overzicht aanbieders\2. Maatwerk\WERWIJZE VANAF 01-04-2026\Instructies + sjablonen\"/>
    </mc:Choice>
  </mc:AlternateContent>
  <xr:revisionPtr revIDLastSave="0" documentId="8_{96CFA6FE-4180-4AD3-976D-0C89CD001201}" xr6:coauthVersionLast="47" xr6:coauthVersionMax="47" xr10:uidLastSave="{00000000-0000-0000-0000-000000000000}"/>
  <bookViews>
    <workbookView xWindow="-108" yWindow="-108" windowWidth="23256" windowHeight="12576" activeTab="2" xr2:uid="{00000000-000D-0000-FFFF-FFFF00000000}"/>
  </bookViews>
  <sheets>
    <sheet name="Index" sheetId="5" r:id="rId1"/>
    <sheet name="werkinstructie" sheetId="15" r:id="rId2"/>
    <sheet name="1a formulier inzet niet gecontr" sheetId="14" r:id="rId3"/>
    <sheet name="1b formulier specificatie inzet" sheetId="8" r:id="rId4"/>
    <sheet name="Tarievenlijst" sheetId="3" r:id="rId5"/>
    <sheet name="afwegingskader" sheetId="16" r:id="rId6"/>
    <sheet name="Tabellen_en_parameters" sheetId="10" state="hidden" r:id="rId7"/>
    <sheet name="Hulptabellen_tbv_product_select" sheetId="4" state="hidden" r:id="rId8"/>
  </sheets>
  <definedNames>
    <definedName name="_xlnm._FilterDatabase" localSheetId="6" hidden="1">Tabellen_en_parameters!$J$8:$L$8</definedName>
    <definedName name="_xlnm._FilterDatabase" localSheetId="4" hidden="1">Tarievenlijst!$G$131:$M$131</definedName>
    <definedName name="_xlnm.Print_Area" localSheetId="3">'1b formulier specificatie inzet'!$A$1:$BL$26</definedName>
    <definedName name="_xlnm.Print_Area" localSheetId="4">Tarievenlijst!$A$1:$P$93</definedName>
    <definedName name="_xlnm.Print_Titles" localSheetId="3">'1b formulier specificatie inzet'!$1:$2</definedName>
    <definedName name="var_bsn">'1a formulier inzet niet gecontr'!$K$10</definedName>
    <definedName name="VAR_form_ophogen_A_specifiek_product" localSheetId="5">'1b formulier specificatie inzet'!#REF!</definedName>
    <definedName name="VAR_form_ophogen_A_specifiek_product">'1b formulier specificatie inzet'!#REF!</definedName>
    <definedName name="VAR_form_ophogen_toewijzingsmethodiek" localSheetId="5">'1b formulier specificatie inzet'!#REF!</definedName>
    <definedName name="VAR_form_ophogen_toewijzingsmethodiek">'1b formulier specificatie inzet'!#REF!</definedName>
    <definedName name="var_geselecteerd_aspecifiek_product_categorie">Hulptabellen_tbv_product_select!$R$10</definedName>
    <definedName name="VAR_JAAR">Index!$B$3</definedName>
    <definedName name="Var_lijst_producten_aspecifiek" localSheetId="5">OFFSET(Hulptabellen_tbv_product_select!$I$14,0,0,Hulptabellen_tbv_product_select!$I$12,1)</definedName>
    <definedName name="Var_lijst_producten_aspecifiek">OFFSET(Hulptabellen_tbv_product_select!$I$14,0,0,Hulptabellen_tbv_product_select!$I$12,1)</definedName>
    <definedName name="VAR_lijst_producten_aspecifiek_vervolgkeuze" localSheetId="5">OFFSET(Hulptabellen_tbv_product_select!$Q$14,0,0,Hulptabellen_tbv_product_select!$Q$12,1)</definedName>
    <definedName name="VAR_lijst_producten_aspecifiek_vervolgkeuze">OFFSET(Hulptabellen_tbv_product_select!$Q$14,0,0,Hulptabellen_tbv_product_select!$Q$12,1)</definedName>
    <definedName name="VAR_lijst_producten_die_specifiek_worden_toegewezen">Hulptabellen_tbv_product_select!$V$14:$V$100</definedName>
    <definedName name="VAR_lijst_producten_specifiek" localSheetId="5">OFFSET(Hulptabellen_tbv_product_select!$M$14,0,0,Hulptabellen_tbv_product_select!$M$12,1)</definedName>
    <definedName name="VAR_lijst_producten_specifiek">OFFSET(Hulptabellen_tbv_product_select!$M$14,0,0,Hulptabellen_tbv_product_select!$M$12,1)</definedName>
    <definedName name="var_list_gemeenten" localSheetId="5">Tabellen_en_parameters!$L$9:$L$18</definedName>
    <definedName name="var_list_gemeenten">Tabellen_en_parameters!$L$9:$L$18</definedName>
    <definedName name="var_list_ja_nee" localSheetId="5">Tabellen_en_parameters!$A$20:$A$21</definedName>
    <definedName name="var_list_ja_nee">Tabellen_en_parameters!$A$20:$A$21</definedName>
    <definedName name="var_list_Man_Vrouw">Tabellen_en_parameters!$E$8:$E$9</definedName>
    <definedName name="var_list_rekenmethode" localSheetId="5">Tabellen_en_parameters!$A$12:$A$13</definedName>
    <definedName name="var_list_rekenmethode">Tabellen_en_parameters!$A$12:$A$13</definedName>
    <definedName name="var_list_tarief_categorie" localSheetId="5">Tabellen_en_parameters!$A$8:$A$9</definedName>
    <definedName name="var_list_tarief_categorie">Tabellen_en_parameters!$A$8:$A$9</definedName>
    <definedName name="var_list_toewijzingsmethodiek">Tabellen_en_parameters!$A$16:$A$17</definedName>
    <definedName name="var_list_verwijzer">Tabellen_en_parameters!$H$9:$H$15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3" l="1"/>
  <c r="C62" i="3"/>
  <c r="A62" i="3"/>
  <c r="E61" i="3"/>
  <c r="C61" i="3"/>
  <c r="A61" i="3"/>
  <c r="E60" i="3"/>
  <c r="C60" i="3"/>
  <c r="A60" i="3"/>
  <c r="K11" i="14" l="1"/>
  <c r="K10" i="8"/>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F9" i="3" s="1"/>
  <c r="L18" i="10"/>
  <c r="L17" i="10"/>
  <c r="L16" i="10"/>
  <c r="L15" i="10"/>
  <c r="L14" i="10"/>
  <c r="L13" i="10"/>
  <c r="L12" i="10"/>
  <c r="L11" i="10"/>
  <c r="L10" i="10"/>
  <c r="L9" i="10"/>
  <c r="F10" i="3" l="1"/>
  <c r="A118" i="3"/>
  <c r="C118" i="3"/>
  <c r="A119" i="3"/>
  <c r="C119" i="3"/>
  <c r="A120" i="3"/>
  <c r="C120" i="3"/>
  <c r="A121" i="3"/>
  <c r="C121" i="3"/>
  <c r="A122" i="3"/>
  <c r="C122" i="3"/>
  <c r="A123" i="3"/>
  <c r="C123" i="3"/>
  <c r="A124" i="3"/>
  <c r="C124" i="3"/>
  <c r="A125" i="3"/>
  <c r="C125" i="3"/>
  <c r="A126" i="3"/>
  <c r="C126" i="3"/>
  <c r="A127" i="3"/>
  <c r="C127" i="3"/>
  <c r="A128" i="3"/>
  <c r="C128" i="3"/>
  <c r="A129" i="3"/>
  <c r="C129" i="3"/>
  <c r="A130" i="3"/>
  <c r="C130" i="3"/>
  <c r="A131" i="3"/>
  <c r="C131" i="3"/>
  <c r="A132" i="3"/>
  <c r="C132" i="3"/>
  <c r="A133" i="3"/>
  <c r="C133" i="3"/>
  <c r="A134" i="3"/>
  <c r="C134" i="3"/>
  <c r="A135" i="3"/>
  <c r="C135" i="3"/>
  <c r="A136" i="3"/>
  <c r="C136" i="3"/>
  <c r="A137" i="3"/>
  <c r="C137" i="3"/>
  <c r="A138" i="3"/>
  <c r="C138" i="3"/>
  <c r="A139" i="3"/>
  <c r="C139" i="3"/>
  <c r="A140" i="3"/>
  <c r="C140" i="3"/>
  <c r="A141" i="3"/>
  <c r="C141" i="3"/>
  <c r="A142" i="3"/>
  <c r="C142" i="3"/>
  <c r="A143" i="3"/>
  <c r="C143" i="3"/>
  <c r="A144" i="3"/>
  <c r="C144" i="3"/>
  <c r="A145" i="3"/>
  <c r="C145" i="3"/>
  <c r="A146" i="3"/>
  <c r="C146" i="3"/>
  <c r="A147" i="3"/>
  <c r="C147" i="3"/>
  <c r="A148" i="3"/>
  <c r="C148" i="3"/>
  <c r="A149" i="3"/>
  <c r="C149" i="3"/>
  <c r="A150" i="3"/>
  <c r="C150" i="3"/>
  <c r="A151" i="3"/>
  <c r="C151" i="3"/>
  <c r="A152" i="3"/>
  <c r="C152" i="3"/>
  <c r="A153" i="3"/>
  <c r="C153" i="3"/>
  <c r="A154" i="3"/>
  <c r="C154" i="3"/>
  <c r="A155" i="3"/>
  <c r="C155" i="3"/>
  <c r="A156" i="3"/>
  <c r="C156" i="3"/>
  <c r="A157" i="3"/>
  <c r="C157" i="3"/>
  <c r="A158" i="3"/>
  <c r="C158" i="3"/>
  <c r="A159" i="3"/>
  <c r="C159" i="3"/>
  <c r="A160" i="3"/>
  <c r="C160" i="3"/>
  <c r="A161" i="3"/>
  <c r="C161" i="3"/>
  <c r="A162" i="3"/>
  <c r="C162" i="3"/>
  <c r="A163" i="3"/>
  <c r="C163" i="3"/>
  <c r="A164" i="3"/>
  <c r="C164" i="3"/>
  <c r="A165" i="3"/>
  <c r="C165" i="3"/>
  <c r="A166" i="3"/>
  <c r="C166" i="3"/>
  <c r="A167" i="3"/>
  <c r="C167" i="3"/>
  <c r="A168" i="3"/>
  <c r="C168" i="3"/>
  <c r="A169" i="3"/>
  <c r="C169" i="3"/>
  <c r="A170" i="3"/>
  <c r="C170" i="3"/>
  <c r="A171" i="3"/>
  <c r="C171" i="3"/>
  <c r="A172" i="3"/>
  <c r="C172" i="3"/>
  <c r="A173" i="3"/>
  <c r="C173" i="3"/>
  <c r="A174" i="3"/>
  <c r="C174" i="3"/>
  <c r="A175" i="3"/>
  <c r="C175" i="3"/>
  <c r="A176" i="3"/>
  <c r="C176" i="3"/>
  <c r="A177" i="3"/>
  <c r="C177" i="3"/>
  <c r="A178" i="3"/>
  <c r="C178" i="3"/>
  <c r="A179" i="3"/>
  <c r="C179" i="3"/>
  <c r="A180" i="3"/>
  <c r="C180" i="3"/>
  <c r="A181" i="3"/>
  <c r="C181" i="3"/>
  <c r="A182" i="3"/>
  <c r="C182" i="3"/>
  <c r="A183" i="3"/>
  <c r="C183" i="3"/>
  <c r="A184" i="3"/>
  <c r="C184" i="3"/>
  <c r="A185" i="3"/>
  <c r="C185" i="3"/>
  <c r="A186" i="3"/>
  <c r="C186" i="3"/>
  <c r="A187" i="3"/>
  <c r="C187" i="3"/>
  <c r="A188" i="3"/>
  <c r="C188" i="3"/>
  <c r="A189" i="3"/>
  <c r="C189" i="3"/>
  <c r="A190" i="3"/>
  <c r="C190" i="3"/>
  <c r="A191" i="3"/>
  <c r="C191" i="3"/>
  <c r="A192" i="3"/>
  <c r="C192" i="3"/>
  <c r="A193" i="3"/>
  <c r="C193" i="3"/>
  <c r="A194" i="3"/>
  <c r="C194" i="3"/>
  <c r="A195" i="3"/>
  <c r="C195" i="3"/>
  <c r="A196" i="3"/>
  <c r="C196" i="3"/>
  <c r="A197" i="3"/>
  <c r="C197" i="3"/>
  <c r="A198" i="3"/>
  <c r="C198" i="3"/>
  <c r="A199" i="3"/>
  <c r="C199" i="3"/>
  <c r="A200" i="3"/>
  <c r="C200" i="3"/>
  <c r="A201" i="3"/>
  <c r="C201" i="3"/>
  <c r="A202" i="3"/>
  <c r="C202" i="3"/>
  <c r="A203" i="3"/>
  <c r="C203" i="3"/>
  <c r="A204" i="3"/>
  <c r="C204" i="3"/>
  <c r="A205" i="3"/>
  <c r="C205" i="3"/>
  <c r="A206" i="3"/>
  <c r="C206" i="3"/>
  <c r="A207" i="3"/>
  <c r="C207" i="3"/>
  <c r="A208" i="3"/>
  <c r="C208" i="3"/>
  <c r="A209" i="3"/>
  <c r="C209" i="3"/>
  <c r="A210" i="3"/>
  <c r="C210" i="3"/>
  <c r="A211" i="3"/>
  <c r="C211" i="3"/>
  <c r="A212" i="3"/>
  <c r="C212" i="3"/>
  <c r="A213" i="3"/>
  <c r="C213" i="3"/>
  <c r="A214" i="3"/>
  <c r="C214" i="3"/>
  <c r="A215" i="3"/>
  <c r="C215" i="3"/>
  <c r="A216" i="3"/>
  <c r="C216" i="3"/>
  <c r="A217" i="3"/>
  <c r="C217" i="3"/>
  <c r="A218" i="3"/>
  <c r="C218" i="3"/>
  <c r="A219" i="3"/>
  <c r="C219" i="3"/>
  <c r="A220" i="3"/>
  <c r="C220" i="3"/>
  <c r="A221" i="3"/>
  <c r="C221" i="3"/>
  <c r="A222" i="3"/>
  <c r="C222" i="3"/>
  <c r="A223" i="3"/>
  <c r="C223" i="3"/>
  <c r="A224" i="3"/>
  <c r="C224" i="3"/>
  <c r="A225" i="3"/>
  <c r="C225" i="3"/>
  <c r="A226" i="3"/>
  <c r="C226" i="3"/>
  <c r="C69" i="3"/>
  <c r="A69" i="3"/>
  <c r="C68" i="3"/>
  <c r="A68" i="3"/>
  <c r="C67" i="3"/>
  <c r="A67" i="3"/>
  <c r="C66" i="3"/>
  <c r="A66" i="3"/>
  <c r="C65" i="3"/>
  <c r="A65" i="3"/>
  <c r="C64" i="3"/>
  <c r="A64" i="3"/>
  <c r="C63" i="3"/>
  <c r="A63" i="3"/>
  <c r="C23" i="3"/>
  <c r="A23" i="3"/>
  <c r="C22" i="3"/>
  <c r="A22" i="3"/>
  <c r="C21" i="3"/>
  <c r="A21" i="3"/>
  <c r="C20" i="3"/>
  <c r="A20" i="3"/>
  <c r="C19" i="3"/>
  <c r="A19" i="3"/>
  <c r="C18" i="3"/>
  <c r="A18" i="3"/>
  <c r="C17" i="3"/>
  <c r="A17" i="3"/>
  <c r="C16" i="3"/>
  <c r="A16" i="3"/>
  <c r="C15" i="3"/>
  <c r="A15" i="3"/>
  <c r="AF22" i="8"/>
  <c r="AF21" i="8"/>
  <c r="AF20" i="8"/>
  <c r="AF19" i="8"/>
  <c r="AF18" i="8"/>
  <c r="F11" i="3" l="1"/>
  <c r="F12" i="3" s="1"/>
  <c r="F13" i="3" s="1"/>
  <c r="F14" i="3" s="1"/>
  <c r="F15" i="3" s="1"/>
  <c r="F16" i="3" s="1"/>
  <c r="F17" i="3" s="1"/>
  <c r="F18" i="3" s="1"/>
  <c r="F19" i="3" s="1"/>
  <c r="F20" i="3" s="1"/>
  <c r="F21" i="3" s="1"/>
  <c r="F22" i="3" s="1"/>
  <c r="F23" i="3" s="1"/>
  <c r="F24" i="3" s="1"/>
  <c r="F25" i="3" s="1"/>
  <c r="F26" i="3" s="1"/>
  <c r="F27" i="3" s="1"/>
  <c r="F28" i="3" s="1"/>
  <c r="F29" i="3" s="1"/>
  <c r="F30" i="3" s="1"/>
  <c r="F31" i="3" s="1"/>
  <c r="F32" i="3" s="1"/>
  <c r="F33" i="3" s="1"/>
  <c r="F34" i="3" s="1"/>
  <c r="F35" i="3" s="1"/>
  <c r="F36" i="3" s="1"/>
  <c r="F37" i="3" s="1"/>
  <c r="F38" i="3" s="1"/>
  <c r="F39" i="3" s="1"/>
  <c r="F40" i="3" s="1"/>
  <c r="F41" i="3" s="1"/>
  <c r="F42" i="3" s="1"/>
  <c r="F43" i="3" s="1"/>
  <c r="F44" i="3" s="1"/>
  <c r="F45" i="3" s="1"/>
  <c r="F46" i="3" s="1"/>
  <c r="F47" i="3" s="1"/>
  <c r="F48" i="3" s="1"/>
  <c r="F49" i="3" s="1"/>
  <c r="F50" i="3" s="1"/>
  <c r="F51" i="3" s="1"/>
  <c r="F52" i="3" s="1"/>
  <c r="F53" i="3" s="1"/>
  <c r="F54" i="3" s="1"/>
  <c r="F55" i="3" s="1"/>
  <c r="F56" i="3" s="1"/>
  <c r="F57" i="3" s="1"/>
  <c r="F58" i="3" s="1"/>
  <c r="F59" i="3" s="1"/>
  <c r="AS12" i="8"/>
  <c r="BE22" i="8"/>
  <c r="AZ22" i="8"/>
  <c r="AZ21" i="8"/>
  <c r="AZ20" i="8"/>
  <c r="AZ19" i="8"/>
  <c r="AZ18" i="8"/>
  <c r="F60" i="3" l="1"/>
  <c r="F61" i="3" s="1"/>
  <c r="F62" i="3" s="1"/>
  <c r="F63" i="3" s="1"/>
  <c r="T22" i="8"/>
  <c r="T21" i="8"/>
  <c r="T20" i="8"/>
  <c r="T19" i="8"/>
  <c r="T18" i="8"/>
  <c r="C10" i="3"/>
  <c r="C11" i="3"/>
  <c r="C12" i="3"/>
  <c r="C13" i="3"/>
  <c r="C14"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9"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14" i="3"/>
  <c r="A13" i="3"/>
  <c r="A12" i="3"/>
  <c r="A11" i="3"/>
  <c r="A10" i="3"/>
  <c r="A9" i="3"/>
  <c r="F64" i="3" l="1"/>
  <c r="F65" i="3" s="1"/>
  <c r="F66" i="3" s="1"/>
  <c r="F67" i="3" s="1"/>
  <c r="F68" i="3" s="1"/>
  <c r="F69" i="3" s="1"/>
  <c r="F70" i="3" s="1"/>
  <c r="F71" i="3" s="1"/>
  <c r="F72" i="3" s="1"/>
  <c r="F73" i="3" s="1"/>
  <c r="F74" i="3" s="1"/>
  <c r="F75" i="3" s="1"/>
  <c r="F76" i="3" s="1"/>
  <c r="F77" i="3" s="1"/>
  <c r="F78" i="3" s="1"/>
  <c r="F79" i="3" s="1"/>
  <c r="F80" i="3" s="1"/>
  <c r="F81" i="3" s="1"/>
  <c r="F82" i="3" s="1"/>
  <c r="F83" i="3" s="1"/>
  <c r="F84" i="3" s="1"/>
  <c r="F85" i="3" s="1"/>
  <c r="F86" i="3" s="1"/>
  <c r="F87" i="3" s="1"/>
  <c r="F88" i="3" s="1"/>
  <c r="F89" i="3" s="1"/>
  <c r="F90" i="3" s="1"/>
  <c r="F91" i="3" s="1"/>
  <c r="F92" i="3" s="1"/>
  <c r="F93" i="3" s="1"/>
  <c r="F94" i="3" s="1"/>
  <c r="F95" i="3" s="1"/>
  <c r="F96" i="3" s="1"/>
  <c r="F97" i="3" s="1"/>
  <c r="F98" i="3" s="1"/>
  <c r="F99" i="3" s="1"/>
  <c r="F100" i="3" s="1"/>
  <c r="F101" i="3" s="1"/>
  <c r="F102" i="3" s="1"/>
  <c r="F103" i="3" s="1"/>
  <c r="F104" i="3" s="1"/>
  <c r="F105" i="3" s="1"/>
  <c r="F106" i="3" s="1"/>
  <c r="F107" i="3" s="1"/>
  <c r="F108" i="3" s="1"/>
  <c r="F109" i="3" s="1"/>
  <c r="F110" i="3" s="1"/>
  <c r="F111" i="3" s="1"/>
  <c r="F112" i="3" s="1"/>
  <c r="F113" i="3" s="1"/>
  <c r="F114" i="3" s="1"/>
  <c r="F115" i="3" s="1"/>
  <c r="F116" i="3" s="1"/>
  <c r="F117" i="3" s="1"/>
  <c r="F118" i="3" s="1"/>
  <c r="F119" i="3" s="1"/>
  <c r="F120" i="3" s="1"/>
  <c r="F121" i="3" s="1"/>
  <c r="F122" i="3" s="1"/>
  <c r="F123" i="3" s="1"/>
  <c r="F124" i="3" s="1"/>
  <c r="F125" i="3" s="1"/>
  <c r="F126" i="3" s="1"/>
  <c r="F127" i="3" s="1"/>
  <c r="F128" i="3" s="1"/>
  <c r="F129" i="3" s="1"/>
  <c r="F130" i="3" s="1"/>
  <c r="F131" i="3" s="1"/>
  <c r="F132" i="3" s="1"/>
  <c r="F133" i="3" s="1"/>
  <c r="F134" i="3" s="1"/>
  <c r="F135" i="3" s="1"/>
  <c r="F136" i="3" s="1"/>
  <c r="F137" i="3" s="1"/>
  <c r="F138" i="3" s="1"/>
  <c r="F139" i="3" s="1"/>
  <c r="F140" i="3" s="1"/>
  <c r="F141" i="3" s="1"/>
  <c r="F142" i="3" s="1"/>
  <c r="F143" i="3" s="1"/>
  <c r="F144" i="3" s="1"/>
  <c r="F145" i="3" s="1"/>
  <c r="F146" i="3" s="1"/>
  <c r="F147" i="3" s="1"/>
  <c r="F148" i="3" s="1"/>
  <c r="F149" i="3" s="1"/>
  <c r="F150" i="3" s="1"/>
  <c r="F151" i="3" s="1"/>
  <c r="F152" i="3" s="1"/>
  <c r="F153" i="3" s="1"/>
  <c r="F154" i="3" s="1"/>
  <c r="F155" i="3" s="1"/>
  <c r="F156" i="3" s="1"/>
  <c r="F157" i="3" s="1"/>
  <c r="F158" i="3" s="1"/>
  <c r="F159" i="3" s="1"/>
  <c r="F160" i="3" s="1"/>
  <c r="F161" i="3" s="1"/>
  <c r="F162" i="3" s="1"/>
  <c r="F163" i="3" s="1"/>
  <c r="F164" i="3" s="1"/>
  <c r="F165" i="3" s="1"/>
  <c r="F166" i="3" s="1"/>
  <c r="F167" i="3" s="1"/>
  <c r="F168" i="3" s="1"/>
  <c r="F169" i="3" s="1"/>
  <c r="F170" i="3" s="1"/>
  <c r="F171" i="3" s="1"/>
  <c r="F172" i="3" s="1"/>
  <c r="F173" i="3" s="1"/>
  <c r="F174" i="3" s="1"/>
  <c r="F175" i="3" s="1"/>
  <c r="F176" i="3" s="1"/>
  <c r="F177" i="3" s="1"/>
  <c r="F178" i="3" s="1"/>
  <c r="F179" i="3" s="1"/>
  <c r="F180" i="3" s="1"/>
  <c r="F181" i="3" s="1"/>
  <c r="F182" i="3" s="1"/>
  <c r="F183" i="3" s="1"/>
  <c r="F184" i="3" s="1"/>
  <c r="F185" i="3" s="1"/>
  <c r="F186" i="3" s="1"/>
  <c r="F187" i="3" s="1"/>
  <c r="F188" i="3" s="1"/>
  <c r="F189" i="3" s="1"/>
  <c r="F190" i="3" s="1"/>
  <c r="F191" i="3" s="1"/>
  <c r="F192" i="3" s="1"/>
  <c r="F193" i="3" s="1"/>
  <c r="F194" i="3" s="1"/>
  <c r="F195" i="3" s="1"/>
  <c r="F196" i="3" s="1"/>
  <c r="F197" i="3" s="1"/>
  <c r="F198" i="3" s="1"/>
  <c r="F199" i="3" s="1"/>
  <c r="F200" i="3" s="1"/>
  <c r="F201" i="3" s="1"/>
  <c r="F202" i="3" s="1"/>
  <c r="F203" i="3" s="1"/>
  <c r="F204" i="3" s="1"/>
  <c r="F205" i="3" s="1"/>
  <c r="F206" i="3" s="1"/>
  <c r="F207" i="3" s="1"/>
  <c r="F208" i="3" s="1"/>
  <c r="F209" i="3" s="1"/>
  <c r="F210" i="3" s="1"/>
  <c r="F211" i="3" s="1"/>
  <c r="F212" i="3" s="1"/>
  <c r="F213" i="3" s="1"/>
  <c r="F214" i="3" s="1"/>
  <c r="F215" i="3" s="1"/>
  <c r="F216" i="3" s="1"/>
  <c r="F217" i="3" s="1"/>
  <c r="F218" i="3" s="1"/>
  <c r="F219" i="3" s="1"/>
  <c r="F220" i="3" s="1"/>
  <c r="F221" i="3" s="1"/>
  <c r="F222" i="3" s="1"/>
  <c r="F223" i="3" s="1"/>
  <c r="F224" i="3" s="1"/>
  <c r="F225" i="3" s="1"/>
  <c r="F226" i="3" s="1"/>
  <c r="C10" i="5"/>
  <c r="V12" i="4" l="1"/>
  <c r="D25" i="10" l="1"/>
  <c r="G1" i="3"/>
  <c r="Z22" i="8"/>
  <c r="Z21" i="8"/>
  <c r="BE21" i="8" s="1"/>
  <c r="Z20" i="8"/>
  <c r="BE20" i="8" s="1"/>
  <c r="Z19" i="8"/>
  <c r="BE19" i="8" s="1"/>
  <c r="Z18" i="8"/>
  <c r="BE18" i="8" s="1"/>
  <c r="W22" i="8"/>
  <c r="W21" i="8"/>
  <c r="W20" i="8"/>
  <c r="W19" i="8"/>
  <c r="W18" i="8"/>
  <c r="BE24" i="8" l="1"/>
  <c r="A1" i="10"/>
  <c r="R9" i="4" l="1"/>
  <c r="R10" i="4" s="1"/>
  <c r="A1" i="4"/>
  <c r="A15" i="4" l="1"/>
  <c r="T15" i="4" s="1"/>
  <c r="U15" i="4" l="1"/>
  <c r="V15" i="4" s="1"/>
  <c r="A16" i="4"/>
  <c r="T16" i="4" s="1"/>
  <c r="U16" i="4" l="1"/>
  <c r="V16" i="4" s="1"/>
  <c r="A17" i="4"/>
  <c r="T17" i="4" s="1"/>
  <c r="U17" i="4" l="1"/>
  <c r="V17" i="4" s="1"/>
  <c r="A18" i="4"/>
  <c r="T18" i="4" s="1"/>
  <c r="U18" i="4" l="1"/>
  <c r="V18" i="4" s="1"/>
  <c r="Q12" i="4"/>
  <c r="A19" i="4"/>
  <c r="T19" i="4" s="1"/>
  <c r="U19" i="4" l="1"/>
  <c r="V19" i="4"/>
  <c r="O15" i="4"/>
  <c r="P15" i="4" s="1"/>
  <c r="O16" i="4"/>
  <c r="P16" i="4" s="1"/>
  <c r="O19" i="4"/>
  <c r="P19" i="4" s="1"/>
  <c r="Q19" i="4" s="1"/>
  <c r="O17" i="4"/>
  <c r="P17" i="4" s="1"/>
  <c r="Q17" i="4" s="1"/>
  <c r="O18" i="4"/>
  <c r="P18" i="4" s="1"/>
  <c r="A20" i="4"/>
  <c r="O20" i="4" l="1"/>
  <c r="P20" i="4" s="1"/>
  <c r="Q20" i="4" s="1"/>
  <c r="T20" i="4"/>
  <c r="Q15" i="4"/>
  <c r="Q16" i="4"/>
  <c r="Q18" i="4"/>
  <c r="B9" i="3"/>
  <c r="D9" i="3"/>
  <c r="D10" i="3" s="1"/>
  <c r="D11" i="3" s="1"/>
  <c r="D12" i="3" s="1"/>
  <c r="D13" i="3" s="1"/>
  <c r="D14" i="3" s="1"/>
  <c r="A21" i="4"/>
  <c r="O21" i="4" l="1"/>
  <c r="P21" i="4" s="1"/>
  <c r="Q21" i="4" s="1"/>
  <c r="T21" i="4"/>
  <c r="U20" i="4"/>
  <c r="V20" i="4" s="1"/>
  <c r="B10" i="3"/>
  <c r="B11" i="3" s="1"/>
  <c r="B12" i="3" s="1"/>
  <c r="B13" i="3" s="1"/>
  <c r="B14" i="3" s="1"/>
  <c r="B15" i="3" s="1"/>
  <c r="D15" i="3"/>
  <c r="D16" i="3" s="1"/>
  <c r="D17" i="3" s="1"/>
  <c r="D18" i="3" s="1"/>
  <c r="D19" i="3" s="1"/>
  <c r="D20" i="3" s="1"/>
  <c r="D21" i="3" s="1"/>
  <c r="D22" i="3" s="1"/>
  <c r="D23" i="3" s="1"/>
  <c r="D24" i="3" s="1"/>
  <c r="D25" i="3" s="1"/>
  <c r="D26" i="3" s="1"/>
  <c r="D27" i="3" s="1"/>
  <c r="D28" i="3" s="1"/>
  <c r="D29" i="3" s="1"/>
  <c r="D30" i="3" s="1"/>
  <c r="D31" i="3" s="1"/>
  <c r="D32" i="3" s="1"/>
  <c r="D33" i="3" s="1"/>
  <c r="D34" i="3" s="1"/>
  <c r="D35" i="3" s="1"/>
  <c r="D36" i="3" s="1"/>
  <c r="D37" i="3" s="1"/>
  <c r="D38" i="3" s="1"/>
  <c r="D39" i="3" s="1"/>
  <c r="D40" i="3" s="1"/>
  <c r="D41" i="3" s="1"/>
  <c r="D42" i="3" s="1"/>
  <c r="D43" i="3" s="1"/>
  <c r="D44" i="3" s="1"/>
  <c r="D45" i="3" s="1"/>
  <c r="D46" i="3" s="1"/>
  <c r="D47" i="3" s="1"/>
  <c r="D48" i="3" s="1"/>
  <c r="D49" i="3" s="1"/>
  <c r="D50" i="3" s="1"/>
  <c r="D51" i="3" s="1"/>
  <c r="D52" i="3" s="1"/>
  <c r="D53" i="3" s="1"/>
  <c r="D54" i="3" s="1"/>
  <c r="D55" i="3" s="1"/>
  <c r="D56" i="3" s="1"/>
  <c r="D57" i="3" s="1"/>
  <c r="D58" i="3" s="1"/>
  <c r="D59" i="3" s="1"/>
  <c r="D60" i="3" s="1"/>
  <c r="D61" i="3" s="1"/>
  <c r="D62" i="3" s="1"/>
  <c r="A22" i="4"/>
  <c r="O22" i="4" l="1"/>
  <c r="P22" i="4" s="1"/>
  <c r="Q22" i="4" s="1"/>
  <c r="T22" i="4"/>
  <c r="U21" i="4"/>
  <c r="V21" i="4" s="1"/>
  <c r="B16" i="3"/>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D63" i="3"/>
  <c r="D64" i="3" s="1"/>
  <c r="D65" i="3" s="1"/>
  <c r="D66" i="3" s="1"/>
  <c r="D67" i="3" s="1"/>
  <c r="D68" i="3" s="1"/>
  <c r="D69" i="3" s="1"/>
  <c r="D70" i="3" s="1"/>
  <c r="D71" i="3" s="1"/>
  <c r="D72" i="3" s="1"/>
  <c r="D73" i="3" s="1"/>
  <c r="D74" i="3" s="1"/>
  <c r="D75" i="3" s="1"/>
  <c r="D76" i="3" s="1"/>
  <c r="D77" i="3" s="1"/>
  <c r="D78" i="3" s="1"/>
  <c r="D79" i="3" s="1"/>
  <c r="D80" i="3" s="1"/>
  <c r="D81" i="3" s="1"/>
  <c r="D82" i="3" s="1"/>
  <c r="D83" i="3" s="1"/>
  <c r="D84" i="3" s="1"/>
  <c r="D85" i="3" s="1"/>
  <c r="D86" i="3" s="1"/>
  <c r="D87" i="3" s="1"/>
  <c r="D88" i="3" s="1"/>
  <c r="D89" i="3" s="1"/>
  <c r="D90" i="3" s="1"/>
  <c r="D91" i="3" s="1"/>
  <c r="D92" i="3" s="1"/>
  <c r="D93" i="3" s="1"/>
  <c r="D94" i="3" s="1"/>
  <c r="D95" i="3" s="1"/>
  <c r="D96" i="3" s="1"/>
  <c r="D97" i="3" s="1"/>
  <c r="D98" i="3" s="1"/>
  <c r="D99" i="3" s="1"/>
  <c r="D100" i="3" s="1"/>
  <c r="D101" i="3" s="1"/>
  <c r="D102" i="3" s="1"/>
  <c r="D103" i="3" s="1"/>
  <c r="D104" i="3" s="1"/>
  <c r="D105" i="3" s="1"/>
  <c r="D106" i="3" s="1"/>
  <c r="D107" i="3" s="1"/>
  <c r="D108" i="3" s="1"/>
  <c r="D109" i="3" s="1"/>
  <c r="D110" i="3" s="1"/>
  <c r="D111" i="3" s="1"/>
  <c r="D112" i="3" s="1"/>
  <c r="D113" i="3" s="1"/>
  <c r="D114" i="3" s="1"/>
  <c r="D115" i="3" s="1"/>
  <c r="D116" i="3" s="1"/>
  <c r="D117" i="3" s="1"/>
  <c r="D118" i="3" s="1"/>
  <c r="D119" i="3" s="1"/>
  <c r="D120" i="3" s="1"/>
  <c r="D121" i="3" s="1"/>
  <c r="D122" i="3" s="1"/>
  <c r="D123" i="3" s="1"/>
  <c r="D124" i="3" s="1"/>
  <c r="D125" i="3" s="1"/>
  <c r="D126" i="3" s="1"/>
  <c r="D127" i="3" s="1"/>
  <c r="D128" i="3" s="1"/>
  <c r="D129" i="3" s="1"/>
  <c r="D130" i="3" s="1"/>
  <c r="D131" i="3" s="1"/>
  <c r="D132" i="3" s="1"/>
  <c r="D133" i="3" s="1"/>
  <c r="D134" i="3" s="1"/>
  <c r="D135" i="3" s="1"/>
  <c r="D136" i="3" s="1"/>
  <c r="D137" i="3" s="1"/>
  <c r="D138" i="3" s="1"/>
  <c r="D139" i="3" s="1"/>
  <c r="D140" i="3" s="1"/>
  <c r="D141" i="3" s="1"/>
  <c r="D142" i="3" s="1"/>
  <c r="D143" i="3" s="1"/>
  <c r="D144" i="3" s="1"/>
  <c r="D145" i="3" s="1"/>
  <c r="D146" i="3" s="1"/>
  <c r="D147" i="3" s="1"/>
  <c r="D148" i="3" s="1"/>
  <c r="D149" i="3" s="1"/>
  <c r="D150" i="3" s="1"/>
  <c r="D151" i="3" s="1"/>
  <c r="D152" i="3" s="1"/>
  <c r="D153" i="3" s="1"/>
  <c r="D154" i="3" s="1"/>
  <c r="D155" i="3" s="1"/>
  <c r="D156" i="3" s="1"/>
  <c r="D157" i="3" s="1"/>
  <c r="D158" i="3" s="1"/>
  <c r="D159" i="3" s="1"/>
  <c r="D160" i="3" s="1"/>
  <c r="D161" i="3" s="1"/>
  <c r="D162" i="3" s="1"/>
  <c r="D163" i="3" s="1"/>
  <c r="D164" i="3" s="1"/>
  <c r="D165" i="3" s="1"/>
  <c r="D166" i="3" s="1"/>
  <c r="D167" i="3" s="1"/>
  <c r="D168" i="3" s="1"/>
  <c r="D169" i="3" s="1"/>
  <c r="D170" i="3" s="1"/>
  <c r="D171" i="3" s="1"/>
  <c r="D172" i="3" s="1"/>
  <c r="D173" i="3" s="1"/>
  <c r="D174" i="3" s="1"/>
  <c r="D175" i="3" s="1"/>
  <c r="D176" i="3" s="1"/>
  <c r="D177" i="3" s="1"/>
  <c r="D178" i="3" s="1"/>
  <c r="D179" i="3" s="1"/>
  <c r="D180" i="3" s="1"/>
  <c r="D181" i="3" s="1"/>
  <c r="D182" i="3" s="1"/>
  <c r="D183" i="3" s="1"/>
  <c r="D184" i="3" s="1"/>
  <c r="D185" i="3" s="1"/>
  <c r="D186" i="3" s="1"/>
  <c r="D187" i="3" s="1"/>
  <c r="D188" i="3" s="1"/>
  <c r="D189" i="3" s="1"/>
  <c r="D190" i="3" s="1"/>
  <c r="D191" i="3" s="1"/>
  <c r="D192" i="3" s="1"/>
  <c r="D193" i="3" s="1"/>
  <c r="D194" i="3" s="1"/>
  <c r="D195" i="3" s="1"/>
  <c r="D196" i="3" s="1"/>
  <c r="D197" i="3" s="1"/>
  <c r="D198" i="3" s="1"/>
  <c r="D199" i="3" s="1"/>
  <c r="D200" i="3" s="1"/>
  <c r="D201" i="3" s="1"/>
  <c r="D202" i="3" s="1"/>
  <c r="D203" i="3" s="1"/>
  <c r="D204" i="3" s="1"/>
  <c r="D205" i="3" s="1"/>
  <c r="D206" i="3" s="1"/>
  <c r="D207" i="3" s="1"/>
  <c r="D208" i="3" s="1"/>
  <c r="D209" i="3" s="1"/>
  <c r="D210" i="3" s="1"/>
  <c r="D211" i="3" s="1"/>
  <c r="D212" i="3" s="1"/>
  <c r="D213" i="3" s="1"/>
  <c r="D214" i="3" s="1"/>
  <c r="D215" i="3" s="1"/>
  <c r="D216" i="3" s="1"/>
  <c r="D217" i="3" s="1"/>
  <c r="D218" i="3" s="1"/>
  <c r="D219" i="3" s="1"/>
  <c r="D220" i="3" s="1"/>
  <c r="D221" i="3" s="1"/>
  <c r="D222" i="3" s="1"/>
  <c r="D223" i="3" s="1"/>
  <c r="D224" i="3" s="1"/>
  <c r="D225" i="3" s="1"/>
  <c r="D226" i="3" s="1"/>
  <c r="A23" i="4"/>
  <c r="O23" i="4" l="1"/>
  <c r="P23" i="4" s="1"/>
  <c r="Q23" i="4" s="1"/>
  <c r="T23" i="4"/>
  <c r="U22" i="4"/>
  <c r="V22" i="4" s="1"/>
  <c r="B63" i="3"/>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A24" i="4"/>
  <c r="O24" i="4" l="1"/>
  <c r="P24" i="4" s="1"/>
  <c r="Q24" i="4" s="1"/>
  <c r="T24" i="4"/>
  <c r="U23" i="4"/>
  <c r="V23" i="4" s="1"/>
  <c r="A25" i="4"/>
  <c r="O25" i="4" l="1"/>
  <c r="P25" i="4" s="1"/>
  <c r="T25" i="4"/>
  <c r="U24" i="4"/>
  <c r="V24" i="4"/>
  <c r="A26" i="4"/>
  <c r="Q25" i="4" l="1"/>
  <c r="O26" i="4"/>
  <c r="P26" i="4" s="1"/>
  <c r="Q26" i="4" s="1"/>
  <c r="T26" i="4"/>
  <c r="U25" i="4"/>
  <c r="V25" i="4" s="1"/>
  <c r="A27" i="4"/>
  <c r="O27" i="4" l="1"/>
  <c r="P27" i="4" s="1"/>
  <c r="T27" i="4"/>
  <c r="U26" i="4"/>
  <c r="V26" i="4" s="1"/>
  <c r="A28" i="4"/>
  <c r="Q27" i="4" l="1"/>
  <c r="O28" i="4"/>
  <c r="P28" i="4" s="1"/>
  <c r="Q28" i="4" s="1"/>
  <c r="T28" i="4"/>
  <c r="U27" i="4"/>
  <c r="V27" i="4" s="1"/>
  <c r="A29" i="4"/>
  <c r="O29" i="4" l="1"/>
  <c r="P29" i="4" s="1"/>
  <c r="T29" i="4"/>
  <c r="U28" i="4"/>
  <c r="V28" i="4" s="1"/>
  <c r="A30" i="4"/>
  <c r="Q29" i="4" l="1"/>
  <c r="O30" i="4"/>
  <c r="P30" i="4" s="1"/>
  <c r="T30" i="4"/>
  <c r="U29" i="4"/>
  <c r="V29" i="4" s="1"/>
  <c r="A31" i="4"/>
  <c r="Q30" i="4" l="1"/>
  <c r="O31" i="4"/>
  <c r="P31" i="4" s="1"/>
  <c r="T31" i="4"/>
  <c r="U30" i="4"/>
  <c r="V30" i="4" s="1"/>
  <c r="A32" i="4"/>
  <c r="Q31" i="4" l="1"/>
  <c r="O32" i="4"/>
  <c r="P32" i="4" s="1"/>
  <c r="T32" i="4"/>
  <c r="U31" i="4"/>
  <c r="V31" i="4" s="1"/>
  <c r="A33" i="4"/>
  <c r="Q32" i="4" l="1"/>
  <c r="O33" i="4"/>
  <c r="P33" i="4" s="1"/>
  <c r="T33" i="4"/>
  <c r="U32" i="4"/>
  <c r="V32" i="4" s="1"/>
  <c r="A34" i="4"/>
  <c r="Q33" i="4" l="1"/>
  <c r="O34" i="4"/>
  <c r="Q34" i="4" s="1"/>
  <c r="T34" i="4"/>
  <c r="U33" i="4"/>
  <c r="V33" i="4" s="1"/>
  <c r="A35" i="4"/>
  <c r="P34" i="4" l="1"/>
  <c r="O35" i="4"/>
  <c r="P35" i="4" s="1"/>
  <c r="T35" i="4"/>
  <c r="U34" i="4"/>
  <c r="V34" i="4" s="1"/>
  <c r="A36" i="4"/>
  <c r="Q35" i="4" l="1"/>
  <c r="O36" i="4"/>
  <c r="Q36" i="4" s="1"/>
  <c r="T36" i="4"/>
  <c r="U35" i="4"/>
  <c r="V35" i="4" s="1"/>
  <c r="A37" i="4"/>
  <c r="P36" i="4" l="1"/>
  <c r="O37" i="4"/>
  <c r="P37" i="4" s="1"/>
  <c r="Q37" i="4" s="1"/>
  <c r="T37" i="4"/>
  <c r="U36" i="4"/>
  <c r="V36" i="4" s="1"/>
  <c r="A38" i="4"/>
  <c r="O38" i="4" l="1"/>
  <c r="P38" i="4" s="1"/>
  <c r="T38" i="4"/>
  <c r="U37" i="4"/>
  <c r="V37" i="4" s="1"/>
  <c r="A39" i="4"/>
  <c r="Q38" i="4" l="1"/>
  <c r="O39" i="4"/>
  <c r="P39" i="4" s="1"/>
  <c r="Q39" i="4" s="1"/>
  <c r="T39" i="4"/>
  <c r="U38" i="4"/>
  <c r="V38" i="4" s="1"/>
  <c r="A40" i="4"/>
  <c r="O40" i="4" l="1"/>
  <c r="P40" i="4" s="1"/>
  <c r="T40" i="4"/>
  <c r="U39" i="4"/>
  <c r="V39" i="4" s="1"/>
  <c r="A41" i="4"/>
  <c r="Q40" i="4" l="1"/>
  <c r="O41" i="4"/>
  <c r="P41" i="4" s="1"/>
  <c r="T41" i="4"/>
  <c r="U40" i="4"/>
  <c r="V40" i="4" s="1"/>
  <c r="A42" i="4"/>
  <c r="Q41" i="4" l="1"/>
  <c r="O42" i="4"/>
  <c r="P42" i="4" s="1"/>
  <c r="T42" i="4"/>
  <c r="U41" i="4"/>
  <c r="V41" i="4" s="1"/>
  <c r="A43" i="4"/>
  <c r="Q42" i="4" l="1"/>
  <c r="O43" i="4"/>
  <c r="P43" i="4" s="1"/>
  <c r="Q43" i="4" s="1"/>
  <c r="T43" i="4"/>
  <c r="U42" i="4"/>
  <c r="V42" i="4" s="1"/>
  <c r="A44" i="4"/>
  <c r="O44" i="4" l="1"/>
  <c r="P44" i="4" s="1"/>
  <c r="Q44" i="4" s="1"/>
  <c r="T44" i="4"/>
  <c r="U43" i="4"/>
  <c r="V43" i="4" s="1"/>
  <c r="A45" i="4"/>
  <c r="O45" i="4" l="1"/>
  <c r="P45" i="4" s="1"/>
  <c r="T45" i="4"/>
  <c r="U44" i="4"/>
  <c r="V44" i="4" s="1"/>
  <c r="A46" i="4"/>
  <c r="Q45" i="4" l="1"/>
  <c r="O46" i="4"/>
  <c r="P46" i="4" s="1"/>
  <c r="Q46" i="4" s="1"/>
  <c r="T46" i="4"/>
  <c r="U45" i="4"/>
  <c r="V45" i="4" s="1"/>
  <c r="A47" i="4"/>
  <c r="O47" i="4" l="1"/>
  <c r="P47" i="4" s="1"/>
  <c r="T47" i="4"/>
  <c r="U46" i="4"/>
  <c r="V46" i="4" s="1"/>
  <c r="A48" i="4"/>
  <c r="Q47" i="4" l="1"/>
  <c r="O48" i="4"/>
  <c r="P48" i="4" s="1"/>
  <c r="T48" i="4"/>
  <c r="U47" i="4"/>
  <c r="V47" i="4" s="1"/>
  <c r="A49" i="4"/>
  <c r="Q48" i="4" l="1"/>
  <c r="O49" i="4"/>
  <c r="P49" i="4" s="1"/>
  <c r="Q49" i="4" s="1"/>
  <c r="T49" i="4"/>
  <c r="U48" i="4"/>
  <c r="V48" i="4" s="1"/>
  <c r="A50" i="4"/>
  <c r="O50" i="4" l="1"/>
  <c r="P50" i="4" s="1"/>
  <c r="Q50" i="4" s="1"/>
  <c r="T50" i="4"/>
  <c r="U49" i="4"/>
  <c r="V49" i="4" s="1"/>
  <c r="A51" i="4"/>
  <c r="O51" i="4" l="1"/>
  <c r="P51" i="4" s="1"/>
  <c r="Q51" i="4" s="1"/>
  <c r="T51" i="4"/>
  <c r="U50" i="4"/>
  <c r="V50" i="4" s="1"/>
  <c r="A52" i="4"/>
  <c r="O52" i="4" l="1"/>
  <c r="P52" i="4" s="1"/>
  <c r="T52" i="4"/>
  <c r="U51" i="4"/>
  <c r="V51" i="4"/>
  <c r="A53" i="4"/>
  <c r="Q52" i="4" l="1"/>
  <c r="O53" i="4"/>
  <c r="P53" i="4" s="1"/>
  <c r="Q53" i="4" s="1"/>
  <c r="T53" i="4"/>
  <c r="U52" i="4"/>
  <c r="V52" i="4" s="1"/>
  <c r="A54" i="4"/>
  <c r="O54" i="4" l="1"/>
  <c r="P54" i="4" s="1"/>
  <c r="T54" i="4"/>
  <c r="U53" i="4"/>
  <c r="V53" i="4" s="1"/>
  <c r="A55" i="4"/>
  <c r="Q54" i="4" l="1"/>
  <c r="O55" i="4"/>
  <c r="P55" i="4" s="1"/>
  <c r="T55" i="4"/>
  <c r="U54" i="4"/>
  <c r="V54" i="4" s="1"/>
  <c r="A56" i="4"/>
  <c r="Q55" i="4" l="1"/>
  <c r="O56" i="4"/>
  <c r="P56" i="4" s="1"/>
  <c r="Q56" i="4" s="1"/>
  <c r="T56" i="4"/>
  <c r="U55" i="4"/>
  <c r="V55" i="4" s="1"/>
  <c r="A57" i="4"/>
  <c r="O57" i="4" l="1"/>
  <c r="P57" i="4" s="1"/>
  <c r="T57" i="4"/>
  <c r="U56" i="4"/>
  <c r="V56" i="4"/>
  <c r="A58" i="4"/>
  <c r="Q57" i="4" l="1"/>
  <c r="O58" i="4"/>
  <c r="P58" i="4" s="1"/>
  <c r="Q58" i="4" s="1"/>
  <c r="T58" i="4"/>
  <c r="U57" i="4"/>
  <c r="V57" i="4" s="1"/>
  <c r="A59" i="4"/>
  <c r="O59" i="4" l="1"/>
  <c r="Q59" i="4" s="1"/>
  <c r="T59" i="4"/>
  <c r="U58" i="4"/>
  <c r="V58" i="4" s="1"/>
  <c r="A60" i="4"/>
  <c r="P59" i="4" l="1"/>
  <c r="O60" i="4"/>
  <c r="P60" i="4" s="1"/>
  <c r="Q60" i="4" s="1"/>
  <c r="T60" i="4"/>
  <c r="U59" i="4"/>
  <c r="V59" i="4" s="1"/>
  <c r="A61" i="4"/>
  <c r="O61" i="4" l="1"/>
  <c r="P61" i="4" s="1"/>
  <c r="T61" i="4"/>
  <c r="U60" i="4"/>
  <c r="V60" i="4" s="1"/>
  <c r="A62" i="4"/>
  <c r="Q61" i="4" l="1"/>
  <c r="O62" i="4"/>
  <c r="P62" i="4" s="1"/>
  <c r="Q62" i="4" s="1"/>
  <c r="T62" i="4"/>
  <c r="U61" i="4"/>
  <c r="V61" i="4" s="1"/>
  <c r="A63" i="4"/>
  <c r="O63" i="4" l="1"/>
  <c r="P63" i="4" s="1"/>
  <c r="T63" i="4"/>
  <c r="U62" i="4"/>
  <c r="V62" i="4" s="1"/>
  <c r="A64" i="4"/>
  <c r="Q63" i="4" l="1"/>
  <c r="O64" i="4"/>
  <c r="P64" i="4" s="1"/>
  <c r="T64" i="4"/>
  <c r="U63" i="4"/>
  <c r="V63" i="4"/>
  <c r="A65" i="4"/>
  <c r="Q64" i="4" l="1"/>
  <c r="O65" i="4"/>
  <c r="P65" i="4" s="1"/>
  <c r="Q65" i="4" s="1"/>
  <c r="T65" i="4"/>
  <c r="U64" i="4"/>
  <c r="V64" i="4"/>
  <c r="A66" i="4"/>
  <c r="O66" i="4" l="1"/>
  <c r="P66" i="4" s="1"/>
  <c r="T66" i="4"/>
  <c r="U65" i="4"/>
  <c r="V65" i="4"/>
  <c r="A67" i="4"/>
  <c r="Q66" i="4" l="1"/>
  <c r="O67" i="4"/>
  <c r="P67" i="4" s="1"/>
  <c r="T67" i="4"/>
  <c r="U66" i="4"/>
  <c r="V66" i="4"/>
  <c r="A68" i="4"/>
  <c r="Q67" i="4" l="1"/>
  <c r="O68" i="4"/>
  <c r="P68" i="4" s="1"/>
  <c r="T68" i="4"/>
  <c r="U67" i="4"/>
  <c r="V67" i="4"/>
  <c r="A69" i="4"/>
  <c r="Q68" i="4" l="1"/>
  <c r="O69" i="4"/>
  <c r="P69" i="4" s="1"/>
  <c r="Q69" i="4" s="1"/>
  <c r="T69" i="4"/>
  <c r="U68" i="4"/>
  <c r="V68" i="4"/>
  <c r="A70" i="4"/>
  <c r="O70" i="4" l="1"/>
  <c r="P70" i="4" s="1"/>
  <c r="T70" i="4"/>
  <c r="U69" i="4"/>
  <c r="V69" i="4"/>
  <c r="A71" i="4"/>
  <c r="Q70" i="4" l="1"/>
  <c r="O71" i="4"/>
  <c r="Q71" i="4" s="1"/>
  <c r="T71" i="4"/>
  <c r="U70" i="4"/>
  <c r="V70" i="4"/>
  <c r="A72" i="4"/>
  <c r="P71" i="4" l="1"/>
  <c r="O72" i="4"/>
  <c r="P72" i="4" s="1"/>
  <c r="T72" i="4"/>
  <c r="U71" i="4"/>
  <c r="V71" i="4"/>
  <c r="A73" i="4"/>
  <c r="Q72" i="4" l="1"/>
  <c r="O73" i="4"/>
  <c r="Q73" i="4" s="1"/>
  <c r="T73" i="4"/>
  <c r="U72" i="4"/>
  <c r="V72" i="4"/>
  <c r="A74" i="4"/>
  <c r="P73" i="4" l="1"/>
  <c r="T74" i="4"/>
  <c r="O74" i="4"/>
  <c r="U73" i="4"/>
  <c r="V73" i="4"/>
  <c r="A75" i="4"/>
  <c r="T75" i="4" l="1"/>
  <c r="O75" i="4"/>
  <c r="Q74" i="4"/>
  <c r="P74" i="4"/>
  <c r="U74" i="4"/>
  <c r="V74" i="4"/>
  <c r="A76" i="4"/>
  <c r="T76" i="4" l="1"/>
  <c r="O76" i="4"/>
  <c r="Q75" i="4"/>
  <c r="P75" i="4"/>
  <c r="U75" i="4"/>
  <c r="V75" i="4"/>
  <c r="A77" i="4"/>
  <c r="A78" i="4" l="1"/>
  <c r="T77" i="4"/>
  <c r="O77" i="4"/>
  <c r="Q76" i="4"/>
  <c r="P76" i="4"/>
  <c r="U76" i="4"/>
  <c r="V76" i="4"/>
  <c r="Q77" i="4" l="1"/>
  <c r="P77" i="4"/>
  <c r="U77" i="4"/>
  <c r="V77" i="4"/>
  <c r="A79" i="4"/>
  <c r="T78" i="4"/>
  <c r="O78" i="4"/>
  <c r="P78" i="4" s="1"/>
  <c r="Q78" i="4" s="1"/>
  <c r="U78" i="4" l="1"/>
  <c r="V78" i="4"/>
  <c r="A80" i="4"/>
  <c r="T79" i="4"/>
  <c r="O79" i="4"/>
  <c r="P79" i="4" s="1"/>
  <c r="Q79" i="4" s="1"/>
  <c r="U79" i="4" l="1"/>
  <c r="V79" i="4"/>
  <c r="A81" i="4"/>
  <c r="T80" i="4"/>
  <c r="O80" i="4"/>
  <c r="P80" i="4" s="1"/>
  <c r="Q80" i="4" s="1"/>
  <c r="U80" i="4" l="1"/>
  <c r="V80" i="4"/>
  <c r="A82" i="4"/>
  <c r="T81" i="4"/>
  <c r="O81" i="4"/>
  <c r="P81" i="4" s="1"/>
  <c r="Q81" i="4" s="1"/>
  <c r="U81" i="4" l="1"/>
  <c r="V81" i="4"/>
  <c r="A83" i="4"/>
  <c r="T82" i="4"/>
  <c r="O82" i="4"/>
  <c r="P82" i="4" s="1"/>
  <c r="Q82" i="4" s="1"/>
  <c r="U82" i="4" l="1"/>
  <c r="V82" i="4"/>
  <c r="A84" i="4"/>
  <c r="T83" i="4"/>
  <c r="O83" i="4"/>
  <c r="P83" i="4" s="1"/>
  <c r="Q83" i="4" s="1"/>
  <c r="U83" i="4" l="1"/>
  <c r="V83" i="4"/>
  <c r="A85" i="4"/>
  <c r="T84" i="4"/>
  <c r="O84" i="4"/>
  <c r="P84" i="4" s="1"/>
  <c r="Q84" i="4" s="1"/>
  <c r="U84" i="4" l="1"/>
  <c r="V84" i="4"/>
  <c r="A86" i="4"/>
  <c r="T85" i="4"/>
  <c r="O85" i="4"/>
  <c r="P85" i="4" s="1"/>
  <c r="Q85" i="4" s="1"/>
  <c r="U85" i="4" l="1"/>
  <c r="V85" i="4"/>
  <c r="A87" i="4"/>
  <c r="T86" i="4"/>
  <c r="O86" i="4"/>
  <c r="C11" i="5"/>
  <c r="D11" i="4"/>
  <c r="Q86" i="4" l="1"/>
  <c r="P86" i="4"/>
  <c r="U86" i="4"/>
  <c r="V86" i="4"/>
  <c r="A88" i="4"/>
  <c r="T87" i="4"/>
  <c r="O87" i="4"/>
  <c r="M12" i="4"/>
  <c r="Q87" i="4" l="1"/>
  <c r="P87" i="4"/>
  <c r="U87" i="4"/>
  <c r="V87" i="4"/>
  <c r="A89" i="4"/>
  <c r="T88" i="4"/>
  <c r="O88" i="4"/>
  <c r="K89" i="4"/>
  <c r="K88" i="4"/>
  <c r="K87" i="4"/>
  <c r="K86" i="4"/>
  <c r="K85" i="4"/>
  <c r="K84" i="4"/>
  <c r="K83" i="4"/>
  <c r="K82" i="4"/>
  <c r="K81" i="4"/>
  <c r="K80" i="4"/>
  <c r="K79" i="4"/>
  <c r="K78" i="4"/>
  <c r="K77" i="4"/>
  <c r="K76" i="4"/>
  <c r="K75" i="4"/>
  <c r="K74" i="4"/>
  <c r="K59" i="4"/>
  <c r="K67" i="4"/>
  <c r="K50" i="4"/>
  <c r="K71" i="4"/>
  <c r="K63" i="4"/>
  <c r="K55" i="4"/>
  <c r="K42" i="4"/>
  <c r="K73" i="4"/>
  <c r="K69" i="4"/>
  <c r="K65" i="4"/>
  <c r="K61" i="4"/>
  <c r="K57" i="4"/>
  <c r="K53" i="4"/>
  <c r="K46" i="4"/>
  <c r="K37" i="4"/>
  <c r="K29" i="4"/>
  <c r="K21" i="4"/>
  <c r="K72" i="4"/>
  <c r="K70" i="4"/>
  <c r="K68" i="4"/>
  <c r="K66" i="4"/>
  <c r="K64" i="4"/>
  <c r="K62" i="4"/>
  <c r="K60" i="4"/>
  <c r="K58" i="4"/>
  <c r="K56" i="4"/>
  <c r="K54" i="4"/>
  <c r="K52" i="4"/>
  <c r="K48" i="4"/>
  <c r="K44" i="4"/>
  <c r="K40" i="4"/>
  <c r="K33" i="4"/>
  <c r="K25" i="4"/>
  <c r="K17" i="4"/>
  <c r="K51" i="4"/>
  <c r="K49" i="4"/>
  <c r="K47" i="4"/>
  <c r="K45" i="4"/>
  <c r="K43" i="4"/>
  <c r="K41" i="4"/>
  <c r="K39" i="4"/>
  <c r="K35" i="4"/>
  <c r="K31" i="4"/>
  <c r="K27" i="4"/>
  <c r="K23" i="4"/>
  <c r="K19" i="4"/>
  <c r="K15" i="4"/>
  <c r="K38" i="4"/>
  <c r="K36" i="4"/>
  <c r="K34" i="4"/>
  <c r="K32" i="4"/>
  <c r="K30" i="4"/>
  <c r="K28" i="4"/>
  <c r="K26" i="4"/>
  <c r="K24" i="4"/>
  <c r="K22" i="4"/>
  <c r="K20" i="4"/>
  <c r="K18" i="4"/>
  <c r="K16" i="4"/>
  <c r="Q88" i="4" l="1"/>
  <c r="P88" i="4"/>
  <c r="U88" i="4"/>
  <c r="V88" i="4"/>
  <c r="A90" i="4"/>
  <c r="T89" i="4"/>
  <c r="O89" i="4"/>
  <c r="L16" i="4"/>
  <c r="M16" i="4" s="1"/>
  <c r="L18" i="4"/>
  <c r="M18" i="4" s="1"/>
  <c r="L20" i="4"/>
  <c r="M20" i="4" s="1"/>
  <c r="L22" i="4"/>
  <c r="M22" i="4" s="1"/>
  <c r="L24" i="4"/>
  <c r="M24" i="4" s="1"/>
  <c r="L26" i="4"/>
  <c r="M26" i="4" s="1"/>
  <c r="L28" i="4"/>
  <c r="M28" i="4" s="1"/>
  <c r="L30" i="4"/>
  <c r="M30" i="4" s="1"/>
  <c r="L32" i="4"/>
  <c r="M32" i="4" s="1"/>
  <c r="L36" i="4"/>
  <c r="M36" i="4" s="1"/>
  <c r="L15" i="4"/>
  <c r="M15" i="4" s="1"/>
  <c r="L23" i="4"/>
  <c r="M23" i="4" s="1"/>
  <c r="L31" i="4"/>
  <c r="M31" i="4" s="1"/>
  <c r="L39" i="4"/>
  <c r="M39" i="4" s="1"/>
  <c r="L51" i="4"/>
  <c r="M51" i="4" s="1"/>
  <c r="L17" i="4"/>
  <c r="M17" i="4" s="1"/>
  <c r="L25" i="4"/>
  <c r="M25" i="4" s="1"/>
  <c r="L33" i="4"/>
  <c r="M33" i="4" s="1"/>
  <c r="L40" i="4"/>
  <c r="M40" i="4" s="1"/>
  <c r="L48" i="4"/>
  <c r="M48" i="4" s="1"/>
  <c r="L52" i="4"/>
  <c r="M52" i="4" s="1"/>
  <c r="L54" i="4"/>
  <c r="M54" i="4" s="1"/>
  <c r="L56" i="4"/>
  <c r="M56" i="4" s="1"/>
  <c r="L58" i="4"/>
  <c r="M58" i="4" s="1"/>
  <c r="L60" i="4"/>
  <c r="M60" i="4" s="1"/>
  <c r="L62" i="4"/>
  <c r="M62" i="4" s="1"/>
  <c r="L64" i="4"/>
  <c r="M64" i="4" s="1"/>
  <c r="L66" i="4"/>
  <c r="M66" i="4" s="1"/>
  <c r="L68" i="4"/>
  <c r="M68" i="4" s="1"/>
  <c r="L70" i="4"/>
  <c r="M70" i="4" s="1"/>
  <c r="L72" i="4"/>
  <c r="M72" i="4" s="1"/>
  <c r="L21" i="4"/>
  <c r="M21" i="4" s="1"/>
  <c r="L29" i="4"/>
  <c r="M29" i="4" s="1"/>
  <c r="L37" i="4"/>
  <c r="M37" i="4" s="1"/>
  <c r="L53" i="4"/>
  <c r="M53" i="4" s="1"/>
  <c r="L61" i="4"/>
  <c r="M61" i="4" s="1"/>
  <c r="L69" i="4"/>
  <c r="M69" i="4" s="1"/>
  <c r="L42" i="4"/>
  <c r="M42" i="4" s="1"/>
  <c r="L63" i="4"/>
  <c r="M63" i="4" s="1"/>
  <c r="L74" i="4"/>
  <c r="L75" i="4"/>
  <c r="L76" i="4"/>
  <c r="L77" i="4"/>
  <c r="L78" i="4"/>
  <c r="L79" i="4"/>
  <c r="L80" i="4"/>
  <c r="L81" i="4"/>
  <c r="L82" i="4"/>
  <c r="L83" i="4"/>
  <c r="L84" i="4"/>
  <c r="L85" i="4"/>
  <c r="L86" i="4"/>
  <c r="L87" i="4"/>
  <c r="L88" i="4"/>
  <c r="L89" i="4"/>
  <c r="L46" i="4"/>
  <c r="L67" i="4"/>
  <c r="L55" i="4"/>
  <c r="L50" i="4"/>
  <c r="L38" i="4"/>
  <c r="L59" i="4"/>
  <c r="L73" i="4"/>
  <c r="L44" i="4"/>
  <c r="L49" i="4"/>
  <c r="L57" i="4"/>
  <c r="L65" i="4"/>
  <c r="L71" i="4"/>
  <c r="L41" i="4"/>
  <c r="L47" i="4"/>
  <c r="L43" i="4"/>
  <c r="L34" i="4"/>
  <c r="L19" i="4"/>
  <c r="L27" i="4"/>
  <c r="L35" i="4"/>
  <c r="L45" i="4"/>
  <c r="Q89" i="4" l="1"/>
  <c r="P89" i="4"/>
  <c r="U89" i="4"/>
  <c r="V89" i="4"/>
  <c r="A91" i="4"/>
  <c r="T90" i="4"/>
  <c r="O90" i="4"/>
  <c r="K90" i="4"/>
  <c r="L90" i="4" s="1"/>
  <c r="M45" i="4"/>
  <c r="M35" i="4"/>
  <c r="M27" i="4"/>
  <c r="M19" i="4"/>
  <c r="M34" i="4"/>
  <c r="M43" i="4"/>
  <c r="M47" i="4"/>
  <c r="M41" i="4"/>
  <c r="M71" i="4"/>
  <c r="M65" i="4"/>
  <c r="M57" i="4"/>
  <c r="M49" i="4"/>
  <c r="M44" i="4"/>
  <c r="M73" i="4"/>
  <c r="M59" i="4"/>
  <c r="M38" i="4"/>
  <c r="M50" i="4"/>
  <c r="M55" i="4"/>
  <c r="M67" i="4"/>
  <c r="M46" i="4"/>
  <c r="M89" i="4"/>
  <c r="M88" i="4"/>
  <c r="M87" i="4"/>
  <c r="M86" i="4"/>
  <c r="M85" i="4"/>
  <c r="M84" i="4"/>
  <c r="M83" i="4"/>
  <c r="M82" i="4"/>
  <c r="M81" i="4"/>
  <c r="M80" i="4"/>
  <c r="M79" i="4"/>
  <c r="M78" i="4"/>
  <c r="M77" i="4"/>
  <c r="M76" i="4"/>
  <c r="M75" i="4"/>
  <c r="M74" i="4"/>
  <c r="C9" i="5"/>
  <c r="C8" i="5"/>
  <c r="A1" i="5"/>
  <c r="M90" i="4" l="1"/>
  <c r="Q90" i="4"/>
  <c r="P90" i="4"/>
  <c r="U90" i="4"/>
  <c r="V90" i="4"/>
  <c r="T91" i="4"/>
  <c r="O91" i="4"/>
  <c r="A92" i="4"/>
  <c r="K91" i="4"/>
  <c r="I12" i="4"/>
  <c r="L91" i="4" l="1"/>
  <c r="M91" i="4" s="1"/>
  <c r="O92" i="4"/>
  <c r="T92" i="4"/>
  <c r="A93" i="4"/>
  <c r="K92" i="4"/>
  <c r="Q91" i="4"/>
  <c r="P91" i="4"/>
  <c r="U91" i="4"/>
  <c r="V91" i="4"/>
  <c r="G93" i="4"/>
  <c r="G92" i="4"/>
  <c r="G91" i="4"/>
  <c r="G90" i="4"/>
  <c r="G89" i="4"/>
  <c r="G88" i="4"/>
  <c r="G87" i="4"/>
  <c r="G86" i="4"/>
  <c r="G85" i="4"/>
  <c r="G84" i="4"/>
  <c r="G83" i="4"/>
  <c r="G82" i="4"/>
  <c r="G81" i="4"/>
  <c r="G80" i="4"/>
  <c r="G79" i="4"/>
  <c r="G78" i="4"/>
  <c r="G77" i="4"/>
  <c r="G76" i="4"/>
  <c r="G75" i="4"/>
  <c r="G74" i="4"/>
  <c r="G15" i="4"/>
  <c r="G18" i="4"/>
  <c r="G19" i="4"/>
  <c r="G17" i="4"/>
  <c r="G16" i="4"/>
  <c r="D12" i="4"/>
  <c r="L92" i="4" l="1"/>
  <c r="M92" i="4" s="1"/>
  <c r="O93" i="4"/>
  <c r="T93" i="4"/>
  <c r="A94" i="4"/>
  <c r="K93" i="4"/>
  <c r="U92" i="4"/>
  <c r="V92" i="4"/>
  <c r="Q92" i="4"/>
  <c r="P92" i="4"/>
  <c r="B94" i="4"/>
  <c r="B93" i="4"/>
  <c r="B92" i="4"/>
  <c r="B91" i="4"/>
  <c r="B90" i="4"/>
  <c r="B89" i="4"/>
  <c r="B88" i="4"/>
  <c r="B87" i="4"/>
  <c r="B86" i="4"/>
  <c r="B85" i="4"/>
  <c r="B84" i="4"/>
  <c r="B83" i="4"/>
  <c r="B82" i="4"/>
  <c r="B81" i="4"/>
  <c r="B80" i="4"/>
  <c r="B79" i="4"/>
  <c r="B78" i="4"/>
  <c r="B77" i="4"/>
  <c r="B76" i="4"/>
  <c r="B75" i="4"/>
  <c r="B74" i="4"/>
  <c r="I74" i="4"/>
  <c r="H74" i="4"/>
  <c r="I75" i="4"/>
  <c r="H75" i="4"/>
  <c r="I76" i="4"/>
  <c r="H76" i="4"/>
  <c r="I77" i="4"/>
  <c r="H77" i="4"/>
  <c r="H78" i="4"/>
  <c r="I78" i="4" s="1"/>
  <c r="H79" i="4"/>
  <c r="I79" i="4" s="1"/>
  <c r="H80" i="4"/>
  <c r="I80" i="4" s="1"/>
  <c r="H81" i="4"/>
  <c r="I81" i="4" s="1"/>
  <c r="H82" i="4"/>
  <c r="I82" i="4" s="1"/>
  <c r="H83" i="4"/>
  <c r="I83" i="4" s="1"/>
  <c r="H84" i="4"/>
  <c r="I84" i="4" s="1"/>
  <c r="H85" i="4"/>
  <c r="I85" i="4" s="1"/>
  <c r="I86" i="4"/>
  <c r="H86" i="4"/>
  <c r="I87" i="4"/>
  <c r="H87" i="4"/>
  <c r="I88" i="4"/>
  <c r="H88" i="4"/>
  <c r="I89" i="4"/>
  <c r="H89" i="4"/>
  <c r="I90" i="4"/>
  <c r="H90" i="4"/>
  <c r="I91" i="4"/>
  <c r="H91" i="4"/>
  <c r="I92" i="4"/>
  <c r="H92" i="4"/>
  <c r="I93" i="4"/>
  <c r="H93" i="4"/>
  <c r="B16" i="4"/>
  <c r="B18" i="4"/>
  <c r="B20" i="4"/>
  <c r="B15" i="4"/>
  <c r="B19" i="4"/>
  <c r="B17" i="4"/>
  <c r="H17" i="4"/>
  <c r="I17" i="4" s="1"/>
  <c r="H19" i="4"/>
  <c r="I19" i="4" s="1"/>
  <c r="H16" i="4"/>
  <c r="I16" i="4" s="1"/>
  <c r="H18" i="4"/>
  <c r="I18" i="4" s="1"/>
  <c r="H15" i="4"/>
  <c r="I15" i="4" s="1"/>
  <c r="L93" i="4" l="1"/>
  <c r="M93" i="4" s="1"/>
  <c r="O94" i="4"/>
  <c r="T94" i="4"/>
  <c r="A95" i="4"/>
  <c r="K94" i="4"/>
  <c r="G94" i="4"/>
  <c r="U93" i="4"/>
  <c r="V93" i="4"/>
  <c r="Q93" i="4"/>
  <c r="P93" i="4"/>
  <c r="C74" i="4"/>
  <c r="D74" i="4" s="1"/>
  <c r="C75" i="4"/>
  <c r="D75" i="4" s="1"/>
  <c r="C76" i="4"/>
  <c r="D76" i="4" s="1"/>
  <c r="C77" i="4"/>
  <c r="D77" i="4" s="1"/>
  <c r="C78" i="4"/>
  <c r="D78" i="4" s="1"/>
  <c r="C79" i="4"/>
  <c r="D79" i="4" s="1"/>
  <c r="C80" i="4"/>
  <c r="D80" i="4" s="1"/>
  <c r="C81" i="4"/>
  <c r="D81" i="4" s="1"/>
  <c r="C82" i="4"/>
  <c r="D82" i="4" s="1"/>
  <c r="C83" i="4"/>
  <c r="D83" i="4" s="1"/>
  <c r="C84" i="4"/>
  <c r="D84" i="4" s="1"/>
  <c r="C85" i="4"/>
  <c r="D85" i="4" s="1"/>
  <c r="C86" i="4"/>
  <c r="D86" i="4" s="1"/>
  <c r="C87" i="4"/>
  <c r="D87" i="4" s="1"/>
  <c r="C88" i="4"/>
  <c r="D88" i="4" s="1"/>
  <c r="C89" i="4"/>
  <c r="D89" i="4" s="1"/>
  <c r="C90" i="4"/>
  <c r="D90" i="4" s="1"/>
  <c r="C91" i="4"/>
  <c r="D91" i="4" s="1"/>
  <c r="C92" i="4"/>
  <c r="D92" i="4" s="1"/>
  <c r="C93" i="4"/>
  <c r="D93" i="4" s="1"/>
  <c r="C94" i="4"/>
  <c r="D94" i="4" s="1"/>
  <c r="G20" i="4"/>
  <c r="C17" i="4"/>
  <c r="D17" i="4" s="1"/>
  <c r="C19" i="4"/>
  <c r="D19" i="4" s="1"/>
  <c r="C18" i="4"/>
  <c r="D18" i="4" s="1"/>
  <c r="C16" i="4"/>
  <c r="D16" i="4" s="1"/>
  <c r="C15" i="4"/>
  <c r="D15" i="4" s="1"/>
  <c r="C20" i="4"/>
  <c r="D20" i="4" s="1"/>
  <c r="I94" i="4" l="1"/>
  <c r="H94" i="4"/>
  <c r="L94" i="4"/>
  <c r="M94" i="4" s="1"/>
  <c r="O95" i="4"/>
  <c r="T95" i="4"/>
  <c r="A96" i="4"/>
  <c r="K95" i="4"/>
  <c r="L95" i="4" s="1"/>
  <c r="M95" i="4" s="1"/>
  <c r="U94" i="4"/>
  <c r="V94" i="4"/>
  <c r="Q94" i="4"/>
  <c r="P94" i="4"/>
  <c r="H20" i="4"/>
  <c r="I20" i="4" s="1"/>
  <c r="G21" i="4"/>
  <c r="B21" i="4"/>
  <c r="O96" i="4" l="1"/>
  <c r="T96" i="4"/>
  <c r="A97" i="4"/>
  <c r="K96" i="4"/>
  <c r="L96" i="4" s="1"/>
  <c r="M96" i="4" s="1"/>
  <c r="U95" i="4"/>
  <c r="V95" i="4"/>
  <c r="P95" i="4"/>
  <c r="Q95" i="4"/>
  <c r="H21" i="4"/>
  <c r="I21" i="4" s="1"/>
  <c r="C21" i="4"/>
  <c r="D21" i="4" s="1"/>
  <c r="G22" i="4"/>
  <c r="B22" i="4"/>
  <c r="O97" i="4" l="1"/>
  <c r="T97" i="4"/>
  <c r="A98" i="4"/>
  <c r="K97" i="4"/>
  <c r="L97" i="4" s="1"/>
  <c r="M97" i="4" s="1"/>
  <c r="U96" i="4"/>
  <c r="V96" i="4"/>
  <c r="P96" i="4"/>
  <c r="Q96" i="4"/>
  <c r="H22" i="4"/>
  <c r="I22" i="4" s="1"/>
  <c r="C22" i="4"/>
  <c r="D22" i="4" s="1"/>
  <c r="G23" i="4"/>
  <c r="B23" i="4"/>
  <c r="O98" i="4" l="1"/>
  <c r="T98" i="4"/>
  <c r="A99" i="4"/>
  <c r="K98" i="4"/>
  <c r="U97" i="4"/>
  <c r="V97" i="4"/>
  <c r="P97" i="4"/>
  <c r="Q97" i="4"/>
  <c r="H23" i="4"/>
  <c r="I23" i="4"/>
  <c r="C23" i="4"/>
  <c r="D23" i="4" s="1"/>
  <c r="G24" i="4"/>
  <c r="B24" i="4"/>
  <c r="L98" i="4" l="1"/>
  <c r="M98" i="4"/>
  <c r="O99" i="4"/>
  <c r="T99" i="4"/>
  <c r="A100" i="4"/>
  <c r="K99" i="4"/>
  <c r="L99" i="4" s="1"/>
  <c r="M99" i="4" s="1"/>
  <c r="U98" i="4"/>
  <c r="V98" i="4"/>
  <c r="P98" i="4"/>
  <c r="Q98" i="4"/>
  <c r="I24" i="4"/>
  <c r="H24" i="4"/>
  <c r="C24" i="4"/>
  <c r="D24" i="4" s="1"/>
  <c r="G25" i="4"/>
  <c r="B25" i="4"/>
  <c r="O100" i="4" l="1"/>
  <c r="T100" i="4"/>
  <c r="K100" i="4"/>
  <c r="U99" i="4"/>
  <c r="V99" i="4"/>
  <c r="P99" i="4"/>
  <c r="Q99" i="4"/>
  <c r="H25" i="4"/>
  <c r="I25" i="4"/>
  <c r="C25" i="4"/>
  <c r="D25" i="4" s="1"/>
  <c r="G26" i="4"/>
  <c r="B26" i="4"/>
  <c r="L100" i="4" l="1"/>
  <c r="M100" i="4"/>
  <c r="U100" i="4"/>
  <c r="V100" i="4"/>
  <c r="P100" i="4"/>
  <c r="Q100" i="4"/>
  <c r="C26" i="4"/>
  <c r="D26" i="4" s="1"/>
  <c r="H26" i="4"/>
  <c r="I26" i="4"/>
  <c r="G27" i="4"/>
  <c r="B27" i="4"/>
  <c r="C27" i="4" l="1"/>
  <c r="D27" i="4" s="1"/>
  <c r="I27" i="4"/>
  <c r="H27" i="4"/>
  <c r="G28" i="4"/>
  <c r="B28" i="4"/>
  <c r="C28" i="4" l="1"/>
  <c r="D28" i="4" s="1"/>
  <c r="H28" i="4"/>
  <c r="I28" i="4"/>
  <c r="G29" i="4"/>
  <c r="B29" i="4"/>
  <c r="C29" i="4" l="1"/>
  <c r="D29" i="4" s="1"/>
  <c r="H29" i="4"/>
  <c r="I29" i="4"/>
  <c r="G30" i="4"/>
  <c r="B30" i="4"/>
  <c r="H30" i="4" l="1"/>
  <c r="I30" i="4"/>
  <c r="C30" i="4"/>
  <c r="D30" i="4" s="1"/>
  <c r="G31" i="4"/>
  <c r="B31" i="4"/>
  <c r="I31" i="4" l="1"/>
  <c r="H31" i="4"/>
  <c r="C31" i="4"/>
  <c r="D31" i="4" s="1"/>
  <c r="G32" i="4"/>
  <c r="B32" i="4"/>
  <c r="I32" i="4" l="1"/>
  <c r="H32" i="4"/>
  <c r="C32" i="4"/>
  <c r="D32" i="4" s="1"/>
  <c r="G33" i="4"/>
  <c r="B33" i="4"/>
  <c r="H33" i="4" l="1"/>
  <c r="I33" i="4"/>
  <c r="C33" i="4"/>
  <c r="D33" i="4" s="1"/>
  <c r="G34" i="4"/>
  <c r="B34" i="4"/>
  <c r="H34" i="4" l="1"/>
  <c r="I34" i="4"/>
  <c r="C34" i="4"/>
  <c r="D34" i="4" s="1"/>
  <c r="G35" i="4"/>
  <c r="B35" i="4"/>
  <c r="C35" i="4" l="1"/>
  <c r="D35" i="4" s="1"/>
  <c r="I35" i="4"/>
  <c r="H35" i="4"/>
  <c r="G36" i="4"/>
  <c r="B36" i="4"/>
  <c r="C36" i="4" l="1"/>
  <c r="D36" i="4" s="1"/>
  <c r="I36" i="4"/>
  <c r="H36" i="4"/>
  <c r="G37" i="4"/>
  <c r="B37" i="4"/>
  <c r="C37" i="4" l="1"/>
  <c r="D37" i="4" s="1"/>
  <c r="H37" i="4"/>
  <c r="I37" i="4"/>
  <c r="G38" i="4"/>
  <c r="B38" i="4"/>
  <c r="C38" i="4" l="1"/>
  <c r="D38" i="4" s="1"/>
  <c r="I38" i="4"/>
  <c r="H38" i="4"/>
  <c r="G39" i="4"/>
  <c r="B39" i="4"/>
  <c r="C39" i="4" l="1"/>
  <c r="D39" i="4" s="1"/>
  <c r="H39" i="4"/>
  <c r="I39" i="4"/>
  <c r="G40" i="4"/>
  <c r="B40" i="4"/>
  <c r="C40" i="4" l="1"/>
  <c r="D40" i="4" s="1"/>
  <c r="I40" i="4"/>
  <c r="H40" i="4"/>
  <c r="G41" i="4"/>
  <c r="B41" i="4"/>
  <c r="H41" i="4" l="1"/>
  <c r="I41" i="4"/>
  <c r="C41" i="4"/>
  <c r="D41" i="4" s="1"/>
  <c r="G42" i="4"/>
  <c r="B42" i="4"/>
  <c r="C42" i="4" l="1"/>
  <c r="D42" i="4" s="1"/>
  <c r="H42" i="4"/>
  <c r="I42" i="4"/>
  <c r="G43" i="4"/>
  <c r="B43" i="4"/>
  <c r="C43" i="4" l="1"/>
  <c r="D43" i="4" s="1"/>
  <c r="H43" i="4"/>
  <c r="I43" i="4"/>
  <c r="G44" i="4"/>
  <c r="B44" i="4"/>
  <c r="H44" i="4" l="1"/>
  <c r="I44" i="4"/>
  <c r="C44" i="4"/>
  <c r="D44" i="4" s="1"/>
  <c r="G45" i="4"/>
  <c r="B45" i="4"/>
  <c r="H45" i="4" l="1"/>
  <c r="I45" i="4"/>
  <c r="C45" i="4"/>
  <c r="D45" i="4" s="1"/>
  <c r="G46" i="4"/>
  <c r="B46" i="4"/>
  <c r="C46" i="4" l="1"/>
  <c r="D46" i="4" s="1"/>
  <c r="I46" i="4"/>
  <c r="H46" i="4"/>
  <c r="G47" i="4"/>
  <c r="B47" i="4"/>
  <c r="C47" i="4" l="1"/>
  <c r="D47" i="4" s="1"/>
  <c r="H47" i="4"/>
  <c r="I47" i="4"/>
  <c r="G48" i="4"/>
  <c r="B48" i="4"/>
  <c r="H48" i="4" l="1"/>
  <c r="I48" i="4"/>
  <c r="C48" i="4"/>
  <c r="D48" i="4" s="1"/>
  <c r="G49" i="4"/>
  <c r="B49" i="4"/>
  <c r="H49" i="4" l="1"/>
  <c r="I49" i="4"/>
  <c r="C49" i="4"/>
  <c r="D49" i="4" s="1"/>
  <c r="G50" i="4"/>
  <c r="B50" i="4"/>
  <c r="H50" i="4" l="1"/>
  <c r="I50" i="4"/>
  <c r="C50" i="4"/>
  <c r="D50" i="4" s="1"/>
  <c r="G51" i="4"/>
  <c r="B51" i="4"/>
  <c r="C51" i="4" l="1"/>
  <c r="D51" i="4" s="1"/>
  <c r="I51" i="4"/>
  <c r="H51" i="4"/>
  <c r="G52" i="4"/>
  <c r="B52" i="4"/>
  <c r="I52" i="4" l="1"/>
  <c r="H52" i="4"/>
  <c r="C52" i="4"/>
  <c r="D52" i="4" s="1"/>
  <c r="G53" i="4"/>
  <c r="B53" i="4"/>
  <c r="C53" i="4" l="1"/>
  <c r="D53" i="4" s="1"/>
  <c r="H53" i="4"/>
  <c r="I53" i="4"/>
  <c r="G54" i="4"/>
  <c r="B54" i="4"/>
  <c r="I54" i="4" l="1"/>
  <c r="H54" i="4"/>
  <c r="C54" i="4"/>
  <c r="D54" i="4" s="1"/>
  <c r="G55" i="4"/>
  <c r="B55" i="4"/>
  <c r="C55" i="4" l="1"/>
  <c r="D55" i="4" s="1"/>
  <c r="I55" i="4"/>
  <c r="H55" i="4"/>
  <c r="G56" i="4"/>
  <c r="B56" i="4"/>
  <c r="C56" i="4" l="1"/>
  <c r="D56" i="4" s="1"/>
  <c r="I56" i="4"/>
  <c r="H56" i="4"/>
  <c r="G57" i="4"/>
  <c r="B57" i="4"/>
  <c r="C57" i="4" l="1"/>
  <c r="D57" i="4" s="1"/>
  <c r="G58" i="4"/>
  <c r="B58" i="4"/>
  <c r="I57" i="4"/>
  <c r="H57" i="4"/>
  <c r="C58" i="4" l="1"/>
  <c r="D58" i="4" s="1"/>
  <c r="H58" i="4"/>
  <c r="I58" i="4"/>
  <c r="G59" i="4"/>
  <c r="B59" i="4"/>
  <c r="C59" i="4" l="1"/>
  <c r="D59" i="4" s="1"/>
  <c r="I59" i="4"/>
  <c r="H59" i="4"/>
  <c r="G60" i="4"/>
  <c r="B60" i="4"/>
  <c r="C60" i="4" l="1"/>
  <c r="D60" i="4" s="1"/>
  <c r="G61" i="4"/>
  <c r="B61" i="4"/>
  <c r="I60" i="4"/>
  <c r="H60" i="4"/>
  <c r="C61" i="4" l="1"/>
  <c r="D61" i="4" s="1"/>
  <c r="H61" i="4"/>
  <c r="I61" i="4"/>
  <c r="G62" i="4"/>
  <c r="B62" i="4"/>
  <c r="C62" i="4" l="1"/>
  <c r="D62" i="4" s="1"/>
  <c r="I62" i="4"/>
  <c r="H62" i="4"/>
  <c r="G63" i="4"/>
  <c r="B63" i="4"/>
  <c r="C63" i="4" l="1"/>
  <c r="D63" i="4" s="1"/>
  <c r="G64" i="4"/>
  <c r="B64" i="4"/>
  <c r="H63" i="4"/>
  <c r="I63" i="4"/>
  <c r="H64" i="4" l="1"/>
  <c r="I64" i="4"/>
  <c r="C64" i="4"/>
  <c r="D64" i="4" s="1"/>
  <c r="G65" i="4"/>
  <c r="B65" i="4"/>
  <c r="C65" i="4" l="1"/>
  <c r="D65" i="4" s="1"/>
  <c r="H65" i="4"/>
  <c r="I65" i="4"/>
  <c r="G66" i="4"/>
  <c r="B66" i="4"/>
  <c r="C66" i="4" l="1"/>
  <c r="D66" i="4" s="1"/>
  <c r="I66" i="4"/>
  <c r="H66" i="4"/>
  <c r="G67" i="4"/>
  <c r="B67" i="4"/>
  <c r="C67" i="4" l="1"/>
  <c r="D67" i="4" s="1"/>
  <c r="H67" i="4"/>
  <c r="I67" i="4"/>
  <c r="G68" i="4"/>
  <c r="B68" i="4"/>
  <c r="C68" i="4" l="1"/>
  <c r="D68" i="4" s="1"/>
  <c r="G69" i="4"/>
  <c r="B69" i="4"/>
  <c r="H68" i="4"/>
  <c r="I68" i="4"/>
  <c r="H69" i="4" l="1"/>
  <c r="I69" i="4"/>
  <c r="C69" i="4"/>
  <c r="D69" i="4" s="1"/>
  <c r="G70" i="4"/>
  <c r="B70" i="4"/>
  <c r="C70" i="4" l="1"/>
  <c r="D70" i="4" s="1"/>
  <c r="H70" i="4"/>
  <c r="I70" i="4"/>
  <c r="G71" i="4"/>
  <c r="B71" i="4"/>
  <c r="C71" i="4" l="1"/>
  <c r="D71" i="4" s="1"/>
  <c r="G72" i="4"/>
  <c r="B72" i="4"/>
  <c r="H71" i="4"/>
  <c r="I71" i="4"/>
  <c r="C72" i="4" l="1"/>
  <c r="D72" i="4" s="1"/>
  <c r="H72" i="4"/>
  <c r="I72" i="4"/>
  <c r="G73" i="4"/>
  <c r="B73" i="4"/>
  <c r="H73" i="4" l="1"/>
  <c r="I73" i="4"/>
  <c r="C73" i="4"/>
  <c r="D73" i="4" s="1"/>
  <c r="G95" i="4" l="1"/>
  <c r="B95" i="4"/>
  <c r="C95" i="4" l="1"/>
  <c r="D95" i="4" s="1"/>
  <c r="I95" i="4"/>
  <c r="H95" i="4"/>
  <c r="G96" i="4"/>
  <c r="B96" i="4"/>
  <c r="C96" i="4" l="1"/>
  <c r="D96" i="4" s="1"/>
  <c r="G97" i="4"/>
  <c r="B97" i="4"/>
  <c r="I96" i="4"/>
  <c r="H96" i="4"/>
  <c r="C97" i="4" l="1"/>
  <c r="D97" i="4" s="1"/>
  <c r="H97" i="4"/>
  <c r="I97" i="4"/>
  <c r="G98" i="4"/>
  <c r="B98" i="4"/>
  <c r="C98" i="4" l="1"/>
  <c r="D98" i="4" s="1"/>
  <c r="I98" i="4"/>
  <c r="H98" i="4"/>
  <c r="G99" i="4"/>
  <c r="B99" i="4"/>
  <c r="C99" i="4" l="1"/>
  <c r="D99" i="4" s="1"/>
  <c r="I99" i="4"/>
  <c r="H99" i="4"/>
  <c r="G100" i="4"/>
  <c r="B100" i="4"/>
  <c r="I100" i="4" l="1"/>
  <c r="H100" i="4"/>
  <c r="C100" i="4"/>
  <c r="D100" i="4" s="1"/>
</calcChain>
</file>

<file path=xl/sharedStrings.xml><?xml version="1.0" encoding="utf-8"?>
<sst xmlns="http://schemas.openxmlformats.org/spreadsheetml/2006/main" count="622" uniqueCount="312">
  <si>
    <t>Tarief</t>
  </si>
  <si>
    <t>41A22</t>
  </si>
  <si>
    <t>41A23</t>
  </si>
  <si>
    <t>41A24</t>
  </si>
  <si>
    <t>41A15</t>
  </si>
  <si>
    <t>41A16</t>
  </si>
  <si>
    <t>Minuten</t>
  </si>
  <si>
    <t>51A00</t>
  </si>
  <si>
    <t>51A01</t>
  </si>
  <si>
    <t>Eenheid</t>
  </si>
  <si>
    <t>Product_id</t>
  </si>
  <si>
    <t>Opmerking</t>
  </si>
  <si>
    <t>45A65</t>
  </si>
  <si>
    <t>46A01</t>
  </si>
  <si>
    <t>43A12</t>
  </si>
  <si>
    <t>Etmaal</t>
  </si>
  <si>
    <t>Dagdeel</t>
  </si>
  <si>
    <t>VAR_lijst_producten</t>
  </si>
  <si>
    <t>Deze lijst laat enkel de productnamen zien van de producten uit het geselecteerde perceel</t>
  </si>
  <si>
    <t>Geselecteerde perceel:</t>
  </si>
  <si>
    <t>Aantal hits</t>
  </si>
  <si>
    <t>Rij</t>
  </si>
  <si>
    <t>row nr in tarieven producten</t>
  </si>
  <si>
    <t>Block calculation</t>
  </si>
  <si>
    <t>Product naam</t>
  </si>
  <si>
    <t>Tab</t>
  </si>
  <si>
    <t>Omschrijving</t>
  </si>
  <si>
    <t>Link</t>
  </si>
  <si>
    <t>Index</t>
  </si>
  <si>
    <t>Inhoudsopgave</t>
  </si>
  <si>
    <t>Jaar van tarievenlijst</t>
  </si>
  <si>
    <t>Aantal weken</t>
  </si>
  <si>
    <t>Product</t>
  </si>
  <si>
    <t>Hulp kolommen t.b.v. selectielijst producten per formulier</t>
  </si>
  <si>
    <t>Tarievenlijst</t>
  </si>
  <si>
    <t>BSN</t>
  </si>
  <si>
    <t>De tarievenlijst met alle producten</t>
  </si>
  <si>
    <t>Versie</t>
  </si>
  <si>
    <t>Datum</t>
  </si>
  <si>
    <t>43A09</t>
  </si>
  <si>
    <t>Aanbieder naam</t>
  </si>
  <si>
    <t>Segment</t>
  </si>
  <si>
    <t>ggz regulier/ generalistisch (basis ggz)</t>
  </si>
  <si>
    <t>Begeleiding Basis</t>
  </si>
  <si>
    <t>Begeleiding regulier</t>
  </si>
  <si>
    <t>Begeleiding specialistisch</t>
  </si>
  <si>
    <t>Behandeling J&amp;O</t>
  </si>
  <si>
    <t>Behandeling VG</t>
  </si>
  <si>
    <t>Basisdiagnostiek</t>
  </si>
  <si>
    <t>GGZ Specialistisch</t>
  </si>
  <si>
    <t>Specialistische diagnostiek</t>
  </si>
  <si>
    <t>Logeren extra intensief</t>
  </si>
  <si>
    <t>Logeren intensief</t>
  </si>
  <si>
    <t>Logeren Regulier</t>
  </si>
  <si>
    <t>Dagbehandeling regulier</t>
  </si>
  <si>
    <t>Dagbesteding intensief</t>
  </si>
  <si>
    <t>Persoonlijke verzorging</t>
  </si>
  <si>
    <t>Dagbehandeling intensief (J&amp;O)</t>
  </si>
  <si>
    <t>Dagbehandeling Specialistisch (GGZ)</t>
  </si>
  <si>
    <t>Naschoolse dagbesteding</t>
  </si>
  <si>
    <t>Gezinshuis - intensief</t>
  </si>
  <si>
    <t>Gezinshuis - regulier</t>
  </si>
  <si>
    <t>Pleegzorg toeslag intensief</t>
  </si>
  <si>
    <t>HIC - GGZ</t>
  </si>
  <si>
    <t>Verblijf met behandeling</t>
  </si>
  <si>
    <t>Verblijf met behandeling - 3 milieu</t>
  </si>
  <si>
    <t>Verblijf met behandeling - intensief</t>
  </si>
  <si>
    <t>Wonen met begeleiding intensief</t>
  </si>
  <si>
    <t>Wonen met begeleiding - licht</t>
  </si>
  <si>
    <t>Wonen met begeleiding - regulier</t>
  </si>
  <si>
    <t>Ervaringsdeskundige</t>
  </si>
  <si>
    <t>Gezinsbehandeling</t>
  </si>
  <si>
    <t>Toeslag crisis ambulant</t>
  </si>
  <si>
    <t>Toeslag crisis bij Verblijf met behandeling</t>
  </si>
  <si>
    <t>Toeslag crisis bij Wonen</t>
  </si>
  <si>
    <t>Toeslag crisis pleegzorg</t>
  </si>
  <si>
    <t>Dienstverlening consult en advies HBO</t>
  </si>
  <si>
    <t>Dienstverlening consult en advies WO</t>
  </si>
  <si>
    <t>Dienstverlening consult en advies WO+</t>
  </si>
  <si>
    <t>JoS: Begeleiding Basis</t>
  </si>
  <si>
    <t>JoS: Begeleiding regulier</t>
  </si>
  <si>
    <t>JoS: Begeleiding specialistisch</t>
  </si>
  <si>
    <t>JoS: GGZ regulier/ generalistisch (basis GGZ)</t>
  </si>
  <si>
    <t>JoS: Persoonlijke verzorging</t>
  </si>
  <si>
    <t>JoS: Specialistische diagnostiek</t>
  </si>
  <si>
    <t>Vaktherapie</t>
  </si>
  <si>
    <t>Curatieve zorg door Kinderarts</t>
  </si>
  <si>
    <t>Medicatieveiligheid (verpleegkundig specialist)</t>
  </si>
  <si>
    <t>Forensische GGZ</t>
  </si>
  <si>
    <t>Categorie 51: a-specifieke toewijzing Generalistische basis-ggz / vaktherapie</t>
  </si>
  <si>
    <t>Categorie 41: a-specifieke toewijzing dagbehandeling / dagbesteding</t>
  </si>
  <si>
    <t>Categorie 54: A-specifieke toewijzing Jeugd GGZ</t>
  </si>
  <si>
    <t>Categorie 45: a-specifieke toewijzing jeugdhulp ambulant</t>
  </si>
  <si>
    <t>Categorie 53: A-specifieke toewijzing Kindergeneeskunde</t>
  </si>
  <si>
    <t>Categorie 40: A-specifieke toewijzing persoonlijke verzorging</t>
  </si>
  <si>
    <t>Categorie 50: Jeugdhulp op school</t>
  </si>
  <si>
    <t>40A11</t>
  </si>
  <si>
    <t>41A12</t>
  </si>
  <si>
    <t>43A37</t>
  </si>
  <si>
    <t>43A35</t>
  </si>
  <si>
    <t>43A67</t>
  </si>
  <si>
    <t>44A34</t>
  </si>
  <si>
    <t>44A33</t>
  </si>
  <si>
    <t>44A32</t>
  </si>
  <si>
    <t>44A30</t>
  </si>
  <si>
    <t>44A31</t>
  </si>
  <si>
    <t>44A29</t>
  </si>
  <si>
    <t>44A27</t>
  </si>
  <si>
    <t>44A28</t>
  </si>
  <si>
    <t>45A04</t>
  </si>
  <si>
    <t>45A70</t>
  </si>
  <si>
    <t>45A48</t>
  </si>
  <si>
    <t>45A76</t>
  </si>
  <si>
    <t>45A63</t>
  </si>
  <si>
    <t>45A56</t>
  </si>
  <si>
    <t>45A06</t>
  </si>
  <si>
    <t>46A08</t>
  </si>
  <si>
    <t>46A07</t>
  </si>
  <si>
    <t>46A02</t>
  </si>
  <si>
    <t>50CA1</t>
  </si>
  <si>
    <t>50CA2</t>
  </si>
  <si>
    <t>50CA3</t>
  </si>
  <si>
    <t>50JH2</t>
  </si>
  <si>
    <t>50JH3</t>
  </si>
  <si>
    <t>50JH4</t>
  </si>
  <si>
    <t>50JH6</t>
  </si>
  <si>
    <t>50JH1</t>
  </si>
  <si>
    <t>50JH5</t>
  </si>
  <si>
    <t>53A01</t>
  </si>
  <si>
    <t>53A02</t>
  </si>
  <si>
    <t>Stuks(output)</t>
  </si>
  <si>
    <t>specifiek</t>
  </si>
  <si>
    <t>a-specifiek</t>
  </si>
  <si>
    <t>4 Specialistisch Veel Voorkomend</t>
  </si>
  <si>
    <t>3a Dagbesteding / Dagbehandeling</t>
  </si>
  <si>
    <t>2 Wonen</t>
  </si>
  <si>
    <t>1 Hoogspecialistische Jeugdhulp</t>
  </si>
  <si>
    <t>Alle</t>
  </si>
  <si>
    <t>7. jeugdhulp op school</t>
  </si>
  <si>
    <t>7. EED</t>
  </si>
  <si>
    <t>Categorie 54: A-specifieke toewijzing Jeugd GGZ (hoogspecialistisch / forensisch)</t>
  </si>
  <si>
    <t xml:space="preserve">Hieronder is de tarievenlijst opgenomen met de verschillende producten. </t>
  </si>
  <si>
    <t>In enkele gevallen is het mogelijk dat een a-specifiek product 2x is opgenomen met een afwijkend budget indien het gaat om specifieke producten.</t>
  </si>
  <si>
    <t>Producten die gedeclareerd worden onder een A-specifieke toewijzing</t>
  </si>
  <si>
    <t>Tarief "niet-instelling"</t>
  </si>
  <si>
    <t>Tarief regulier</t>
  </si>
  <si>
    <t>Pleegzorg regulier</t>
  </si>
  <si>
    <t>De a-specifieke toewijzing wordt in het grijs weergegeven.</t>
  </si>
  <si>
    <t>VAR_lijst_producten_aspecifiek</t>
  </si>
  <si>
    <t>Ophogingsformulier geselecteerd product A-specifiek</t>
  </si>
  <si>
    <t>Ophogingsformulier geselecteerd product Specifiek</t>
  </si>
  <si>
    <t>product meenemen in selectie?</t>
  </si>
  <si>
    <t>lookup value voor var_lijst_producten_aspecifiek</t>
  </si>
  <si>
    <t>lookup value voor var_lijst_producten_specifiek</t>
  </si>
  <si>
    <t>VAR_lijst_producten_totaal</t>
  </si>
  <si>
    <t>VAR_lijst_producten_aspecifiek_vervolgkeuze</t>
  </si>
  <si>
    <t>VAR_lijst_producten_specifiek</t>
  </si>
  <si>
    <t>var_geselecteerd_aspecifiek_product_categorie</t>
  </si>
  <si>
    <t>geselecteerd aspecifiek product</t>
  </si>
  <si>
    <t>Tarief categorie</t>
  </si>
  <si>
    <t>tabellen en parameters</t>
  </si>
  <si>
    <t>instelling</t>
  </si>
  <si>
    <t>niet_instelling</t>
  </si>
  <si>
    <t>var_list_tarief_categorie</t>
  </si>
  <si>
    <t xml:space="preserve"> Totaal Inzet</t>
  </si>
  <si>
    <t>categorie</t>
  </si>
  <si>
    <t>code</t>
  </si>
  <si>
    <t>Totaal bedrag</t>
  </si>
  <si>
    <t>Reken methode</t>
  </si>
  <si>
    <t>Aantal eenheden</t>
  </si>
  <si>
    <t>Totaal aantal eenheden</t>
  </si>
  <si>
    <t>var_list_rekenmethode</t>
  </si>
  <si>
    <t>totaal</t>
  </si>
  <si>
    <t>per week</t>
  </si>
  <si>
    <t>+</t>
  </si>
  <si>
    <t>Producten die gedeclareerd worden onder een Specifieke toewijzing</t>
  </si>
  <si>
    <t>Het reguliere a-specifieke budget</t>
  </si>
  <si>
    <t>Uitzondering wanneer een aanbieder is gecontracteerd voor het product Hoogspecialistische sGGZ behandeling of Forensische GGZ ontvangt deze een aangepast a-specifiek budget.</t>
  </si>
  <si>
    <t>Hulptabellen_tbv_product_select</t>
  </si>
  <si>
    <t>onderstaande tabellen bevatten automatische selectielijsten die gefilterd worden o.b.v. de input in de formulieren.</t>
  </si>
  <si>
    <t>var_list_toewijzingsmethodiek</t>
  </si>
  <si>
    <t>Dit tabblad bevat enkele hulptabellen die gebruikt worden in de keuzelijsten.</t>
  </si>
  <si>
    <t>Parameters</t>
  </si>
  <si>
    <t>Tabellen</t>
  </si>
  <si>
    <t>Aantal weken o.b.v. start en einddatum</t>
  </si>
  <si>
    <t>De lijst is opgebouwd uit 2 delen. Het 1e deel bevat de producten die onder een a-specifieke toewijzing gedeclareerd kunnen worden. Het 2e deel bevat producten die specifiek toegewezen moeten worden.</t>
  </si>
  <si>
    <t>Toewijzings-methodiek</t>
  </si>
  <si>
    <t>Product code</t>
  </si>
  <si>
    <t>Product categorie</t>
  </si>
  <si>
    <t>Aanbieder</t>
  </si>
  <si>
    <t>var_list_ja_nee</t>
  </si>
  <si>
    <t>ja</t>
  </si>
  <si>
    <t>nee</t>
  </si>
  <si>
    <t>[formulier ophoging]</t>
  </si>
  <si>
    <t>Dagbesteding regulier (tarief vanaf 1.10.2022)</t>
  </si>
  <si>
    <t>43A68</t>
  </si>
  <si>
    <t>43A69</t>
  </si>
  <si>
    <t>Multi-dimensionele Familie Therapie (MDFT)</t>
  </si>
  <si>
    <t>45A79</t>
  </si>
  <si>
    <t>Jeugdzorg Plus</t>
  </si>
  <si>
    <t>Jeugdzorg Plus groep 6 kinderen</t>
  </si>
  <si>
    <t>Jeugdzorg Plus groep 3 kinderen</t>
  </si>
  <si>
    <t>Jeugdzorg Plus ambulant</t>
  </si>
  <si>
    <t>43A13</t>
  </si>
  <si>
    <t>24 uur behandelgroep (groepsgr. 7)</t>
  </si>
  <si>
    <t>43S08</t>
  </si>
  <si>
    <t>IKB Hechting Pluryn</t>
  </si>
  <si>
    <t>43S07</t>
  </si>
  <si>
    <t>IKB ASS Pluryn</t>
  </si>
  <si>
    <t>43S06</t>
  </si>
  <si>
    <t>Logeren Harmonicavoorziening</t>
  </si>
  <si>
    <t>44ASV</t>
  </si>
  <si>
    <t>Kleinschalige woonvoorziening VIC woning</t>
  </si>
  <si>
    <t>44A15</t>
  </si>
  <si>
    <t>Wonen met begeleiding - extra intensief</t>
  </si>
  <si>
    <t>44A14</t>
  </si>
  <si>
    <t>Geboortedatum</t>
  </si>
  <si>
    <t>var_list_Man_Vrouw</t>
  </si>
  <si>
    <t>M</t>
  </si>
  <si>
    <t>V</t>
  </si>
  <si>
    <t>var_list_verwijzer</t>
  </si>
  <si>
    <t>verwijzer</t>
  </si>
  <si>
    <t>01 Gemeente</t>
  </si>
  <si>
    <t>02 Huisarts</t>
  </si>
  <si>
    <t>03 Jeugdarts</t>
  </si>
  <si>
    <t>04 Gecertificeerde instelling</t>
  </si>
  <si>
    <t>05 Medisch specialist</t>
  </si>
  <si>
    <t>06 Zelfverwijzer/geen verwijzer</t>
  </si>
  <si>
    <t>08 Rechter, Officier van Justitie, functionaris Justitiële jeugdinrichting</t>
  </si>
  <si>
    <t>Verantwoordelijke gemeente</t>
  </si>
  <si>
    <t>var_list_gemeenten</t>
  </si>
  <si>
    <t>Alblasserdam</t>
  </si>
  <si>
    <t>Dordrecht</t>
  </si>
  <si>
    <t>Hardinxveld-Giessendam</t>
  </si>
  <si>
    <t>Hendrik-Ido-Ambacht</t>
  </si>
  <si>
    <t>Papendrecht</t>
  </si>
  <si>
    <t>Sliedrecht</t>
  </si>
  <si>
    <t>Zwijndrecht</t>
  </si>
  <si>
    <t>Gorinchem</t>
  </si>
  <si>
    <t>Hoeksche Waard</t>
  </si>
  <si>
    <t>Molenlanden</t>
  </si>
  <si>
    <t>Vijfheerenlanden</t>
  </si>
  <si>
    <t>gemeente</t>
  </si>
  <si>
    <t>gemeente_en_code</t>
  </si>
  <si>
    <t>VAR_lijst_producten_die_specifiek_worden_toegewezen</t>
  </si>
  <si>
    <t>Lijst met alle diensten die 'specifiek worden toegewezen'.</t>
  </si>
  <si>
    <t>lookup value voor VAR_lijst_producten_die_specifiek_worden_toegewezen</t>
  </si>
  <si>
    <t>Email</t>
  </si>
  <si>
    <t>Telefoon nummer</t>
  </si>
  <si>
    <t>Naam Jeugdige</t>
  </si>
  <si>
    <t>Gegevens Jeugdige</t>
  </si>
  <si>
    <t>Voldoet aan kwaliteitscriteria</t>
  </si>
  <si>
    <t>Gegevens in te zetten aanbieder</t>
  </si>
  <si>
    <t>Reden inzet niet gecontracteerde aanbieder</t>
  </si>
  <si>
    <t>Perspectief jeugdige</t>
  </si>
  <si>
    <t>In te zetten zorg</t>
  </si>
  <si>
    <t>Vul in tabblad [2. formulier inzet] de diensten en de omvang in die de aanbieder in zal zetten voor de jeugdige.</t>
  </si>
  <si>
    <t>Startdatum jeugdhulp</t>
  </si>
  <si>
    <t>Einddatum jeugdhulp</t>
  </si>
  <si>
    <t>Duur inzet jeugdhulp</t>
  </si>
  <si>
    <t>Specificatie totale inzet</t>
  </si>
  <si>
    <t>Geldig BSN nummer</t>
  </si>
  <si>
    <t>Formulier 2. specificatie inzet niet gecontracteerde aanbieder</t>
  </si>
  <si>
    <r>
      <t>Onderwerp: ‘</t>
    </r>
    <r>
      <rPr>
        <b/>
        <sz val="10"/>
        <color theme="1"/>
        <rFont val="Calibri"/>
        <family val="2"/>
        <scheme val="minor"/>
      </rPr>
      <t>Aanvraag inzet niet gecontracteerde aanbieder'</t>
    </r>
  </si>
  <si>
    <t>In dit tabblad kan je specificeren welke jeugdhulp de aanbieder gaat inzetten.</t>
  </si>
  <si>
    <t>Dit is bepalend voor welke (a-specifieke) toewijzingen de aanbieder moet krijgen en welk budget daar aan gekoppeld moet worden.</t>
  </si>
  <si>
    <t>Met dit formulier kan de inzet van een niet gecontracteerde aanbieder worden aangevraagd.</t>
  </si>
  <si>
    <t>1a formulier inzet niet gecontr</t>
  </si>
  <si>
    <t>1b formulier specificatie inzet</t>
  </si>
  <si>
    <t>Formulier 1a: Aanvraag formulier inzet niet gecontracteerde aanbieder.</t>
  </si>
  <si>
    <t>Middels dit formulier kan je specificeren welke jeugdhulp de aanbieder gaat inzetten.</t>
  </si>
  <si>
    <t>Dit bestand dient als geheel te worden ingevuld (1a en 1b) en te worden ingediend bij de SOJ.</t>
  </si>
  <si>
    <t/>
  </si>
  <si>
    <t>Pleegzorg deeltijd</t>
  </si>
  <si>
    <t>43A99</t>
  </si>
  <si>
    <r>
      <t>Mail dit formulier naar:</t>
    </r>
    <r>
      <rPr>
        <b/>
        <sz val="10"/>
        <color rgb="FFFF0000"/>
        <rFont val="Calibri"/>
        <family val="2"/>
        <scheme val="minor"/>
      </rPr>
      <t xml:space="preserve"> maatwerk@jeugdzhz.nl</t>
    </r>
  </si>
  <si>
    <t>GGZ specialistisch midden</t>
  </si>
  <si>
    <t>GGZ hoogspecialistisch</t>
  </si>
  <si>
    <t>Verblijf met behandeling - 3 milieu VG</t>
  </si>
  <si>
    <t>44A06</t>
  </si>
  <si>
    <t>ED Diagnostiek en Behandeling</t>
  </si>
  <si>
    <t>Zo ja, bij wie (naam + mailadres)?</t>
  </si>
  <si>
    <t>Gegevens verwijzer</t>
  </si>
  <si>
    <t>Naam verwijzer</t>
  </si>
  <si>
    <t>Naam contactpersoon</t>
  </si>
  <si>
    <t>Is de jongere ook bekend bij het expertteam?</t>
  </si>
  <si>
    <t>Tarievenlijst 2026</t>
  </si>
  <si>
    <t>Formulier aanvraag maatwerk</t>
  </si>
  <si>
    <t>Op het aanmeldformulier moet het volgende zichtbaar zijn:
- Waarom een direct veiligheidsrisico bestaat
- Welke aanbieders benaderd zijn en waarom er geen passend gecontracteerd aanbod binnen redelijke termijn beschikbaar is</t>
  </si>
  <si>
    <t>- Bij directe veiligheidsrisico's
- Er is geen gecontracteerd aanbod binnen redelijke termijn beschikbaar (welke termijn?)
- Tijdelijk maatwerk noodzakelijk is
Er wordt een tijdelijke beschikking afgegeven (max 6 weken) en herbeoordeling is verplicht (in afstemming met het ETPH)</t>
  </si>
  <si>
    <t>Crisis</t>
  </si>
  <si>
    <t>Jeugdhulp dient bij wijziging van het woonplaatsbeginsel het eerste jaar onder dezelfde voorwaarden overgenomen te worden. Dit geldt uitsluitend voor continuiteit van lopende trajecten.
Nieuwe hulpvragen/verlengingen na een jaar vallen onder nieuw woonplaatsbeginsel en onze eisen.</t>
  </si>
  <si>
    <t>Wijziging woonplaatsbeginsel</t>
  </si>
  <si>
    <t>Op het aanmeldformulier moet het volgende zichtbaar zijn:
- Schriftelijke, inhoudelijk gemotiveerde afwijzing 
- Contra- indicaties moeten concreet zijn benoemd</t>
  </si>
  <si>
    <t xml:space="preserve">Jeugdige wordt niet geaccepteerd door een of meerdere gecontracteerde aanbieders voor die hulp/ondersteuningsvraag, bijvoorbeeld i.v.m. contra-indicaties.
Indien meerdere aanbieders structureel dezelfde contra-indicatie hanteren, wordt dit gemeld bij contractmanagement. Dit moet geen structurele afwijsreden worden.
</t>
  </si>
  <si>
    <t>Jeugdige wordt niet geaccepteerd door gecontracteerde aanbieders</t>
  </si>
  <si>
    <t>Op het aanmeldformulier moet het volgende zichtbaar zijn:
- Het zaaknummer
- Indien een specifieke aanbieder benoemt is de reden
- Als alleen zorgvorm benoemt is dan redenen waarom dit niet binnen het gecontracteerde aanbod geleverd kan worden</t>
  </si>
  <si>
    <t xml:space="preserve">Rechter legt specifieke hulpverlening/aanbod op in het kader van de uitvoering van maatregelen in het gedwongen kader. 
</t>
  </si>
  <si>
    <t>Rechterlijke uitspraak</t>
  </si>
  <si>
    <t>Onderbouwing op het aanmeldformulier toelichten</t>
  </si>
  <si>
    <t xml:space="preserve">De hulp/ondersteuning moet geleverd worden buiten het werkgebied van de gecontracteerde aanbieders, bijvoorbeeld omdat een specialistische voorziening alleen buitenregionaal/landelijk beschikbaar is of wegens veiligheid jeugdige.
</t>
  </si>
  <si>
    <t>Geografische redenen</t>
  </si>
  <si>
    <t xml:space="preserve">Op het aanmeldformulier moet het volgende zichtbaar zijn:
- Gecontracteerd aanbod is aantoonbaar onderzocht
- Geschikte aanbieders zijn benaderd
- Schriftelijke onderbouwing waarom aanbod niet passend is.
</t>
  </si>
  <si>
    <r>
      <t xml:space="preserve">De gecontracteerde aanbieders kunnen inhoudelijk niet de passende hulp/ondersteuning bieden voor de specifieke hulp- en/of ondersteuningsvraag
Bijvoorbeeld i.v.m. een vertrouwensbreuk, veiligheid/behandelrelatie is ernstig verstoord en er is geen alternatief binnen het gecontracteerde aanbod
</t>
    </r>
    <r>
      <rPr>
        <b/>
        <sz val="11"/>
        <rFont val="Arial"/>
        <family val="2"/>
      </rPr>
      <t>Niet geldig als:
- Enkel voorkeur voor zorgaanbieder
- Eerdere positieve ervaring zonder inhoudelijke noodzaak
- Kortere wachttijd zonder urgentie</t>
    </r>
  </si>
  <si>
    <t>Specifieke hulp- of ondersteuningsvraag op inhoud van de hulp/ondersteuning</t>
  </si>
  <si>
    <t>Onderbouwing inzet maatwerk</t>
  </si>
  <si>
    <t>Redenen</t>
  </si>
  <si>
    <t>Waarom is er geen passende hulp binnen het gecontracteerde aanbod?</t>
  </si>
  <si>
    <t>kortere wachttijd zonder urgentie en/of administratieve of organisatorische redenen zijn geen geldige reden voor maatwerk.</t>
  </si>
  <si>
    <t xml:space="preserve">Uitgangspunt is: tijdelijk en uitzonderlijk. Voorkeur voor specifieke aanbieder, eerder positieve ervaring zonder inhoudelijke noodzaak, </t>
  </si>
  <si>
    <t xml:space="preserve">Als er geen mogelijkheden zijn binnen het gecontracteerde aanbod (check altijd beschikbaarheidswijzer) is er een mogelijkheid om maatwerk in te zetten. </t>
  </si>
  <si>
    <t>Afwegingskader voor het inzetten van maatwerk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</si>
</sst>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31"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b/>
      <sz val="11"/>
      <color rgb="FF3F3F3F"/>
      <name val="Calibri"/>
      <family val="2"/>
      <scheme val="minor"/>
    </font>
    <font>
      <sz val="11"/>
      <color rgb="FF3F3F3F"/>
      <name val="Calibri"/>
      <family val="2"/>
      <scheme val="minor"/>
    </font>
    <font>
      <b/>
      <sz val="12"/>
      <color theme="1"/>
      <name val="Calibri"/>
      <family val="2"/>
      <scheme val="minor"/>
    </font>
    <font>
      <u/>
      <sz val="10"/>
      <color indexed="12"/>
      <name val="Verdana"/>
      <family val="2"/>
    </font>
    <font>
      <b/>
      <sz val="16"/>
      <name val="Arial"/>
      <family val="2"/>
    </font>
    <font>
      <sz val="10"/>
      <name val="Verdana"/>
      <family val="2"/>
    </font>
    <font>
      <b/>
      <sz val="10"/>
      <name val="Arial"/>
      <family val="2"/>
    </font>
    <font>
      <sz val="11"/>
      <name val="Calibri"/>
      <family val="2"/>
    </font>
    <font>
      <sz val="11"/>
      <color rgb="FF9C6500"/>
      <name val="Calibri"/>
      <family val="2"/>
    </font>
    <font>
      <b/>
      <sz val="12"/>
      <name val="Arial"/>
      <family val="2"/>
    </font>
    <font>
      <sz val="10"/>
      <color theme="1"/>
      <name val="Calibri"/>
      <family val="2"/>
      <scheme val="minor"/>
    </font>
    <font>
      <sz val="10"/>
      <color theme="1"/>
      <name val="Calibri"/>
      <family val="2"/>
    </font>
    <font>
      <b/>
      <sz val="10"/>
      <color theme="1"/>
      <name val="Calibri"/>
      <family val="2"/>
      <scheme val="minor"/>
    </font>
    <font>
      <i/>
      <sz val="10"/>
      <color theme="1"/>
      <name val="Calibri"/>
      <family val="2"/>
    </font>
    <font>
      <b/>
      <sz val="11"/>
      <name val="Arial"/>
      <family val="2"/>
    </font>
    <font>
      <sz val="10"/>
      <color rgb="FFFF0000"/>
      <name val="Calibri"/>
      <family val="2"/>
    </font>
    <font>
      <sz val="10"/>
      <name val="Calibri"/>
      <family val="2"/>
      <scheme val="minor"/>
    </font>
    <font>
      <sz val="10"/>
      <name val="Calibri"/>
      <family val="2"/>
    </font>
    <font>
      <sz val="11"/>
      <name val="Calibri"/>
      <family val="2"/>
      <scheme val="minor"/>
    </font>
    <font>
      <sz val="10"/>
      <color theme="1"/>
      <name val="Verdana"/>
      <family val="2"/>
    </font>
    <font>
      <sz val="8"/>
      <name val="Calibri"/>
      <family val="2"/>
      <scheme val="minor"/>
    </font>
    <font>
      <b/>
      <sz val="10"/>
      <color rgb="FFFF0000"/>
      <name val="Calibri"/>
      <family val="2"/>
      <scheme val="minor"/>
    </font>
    <font>
      <sz val="10"/>
      <color rgb="FFFF0000"/>
      <name val="Calibri"/>
      <family val="2"/>
      <scheme val="minor"/>
    </font>
    <font>
      <sz val="11"/>
      <name val="Arial"/>
      <family val="2"/>
    </font>
    <font>
      <sz val="11"/>
      <color rgb="FFFF0000"/>
      <name val="Arial"/>
      <family val="2"/>
    </font>
    <font>
      <i/>
      <sz val="11"/>
      <color rgb="FFFF0000"/>
      <name val="Arial"/>
      <family val="2"/>
    </font>
    <font>
      <i/>
      <sz val="11"/>
      <name val="Arial"/>
      <family val="2"/>
    </font>
  </fonts>
  <fills count="10">
    <fill>
      <patternFill patternType="none"/>
    </fill>
    <fill>
      <patternFill patternType="gray125"/>
    </fill>
    <fill>
      <patternFill patternType="solid">
        <fgColor rgb="FFF2F2F2"/>
      </patternFill>
    </fill>
    <fill>
      <patternFill patternType="solid">
        <fgColor rgb="FFFFFFCC"/>
      </patternFill>
    </fill>
    <fill>
      <patternFill patternType="solid">
        <fgColor rgb="FFFFEB9C"/>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4" tint="0.39997558519241921"/>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style="thin">
        <color indexed="64"/>
      </bottom>
      <diagonal/>
    </border>
    <border>
      <left/>
      <right/>
      <top/>
      <bottom style="thin">
        <color rgb="FF0070C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rgb="FF3697D2"/>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3F3F3F"/>
      </left>
      <right/>
      <top style="thin">
        <color rgb="FF3F3F3F"/>
      </top>
      <bottom style="thin">
        <color rgb="FF3F3F3F"/>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right/>
      <top/>
      <bottom style="double">
        <color theme="0" tint="-0.34998626667073579"/>
      </bottom>
      <diagonal/>
    </border>
    <border>
      <left style="thin">
        <color rgb="FFB2B2B2"/>
      </left>
      <right style="thin">
        <color rgb="FFB2B2B2"/>
      </right>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style="thin">
        <color rgb="FF3F3F3F"/>
      </left>
      <right style="thin">
        <color rgb="FF3F3F3F"/>
      </right>
      <top style="thin">
        <color rgb="FF3F3F3F"/>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s>
  <cellStyleXfs count="14">
    <xf numFmtId="0" fontId="0" fillId="0" borderId="0"/>
    <xf numFmtId="0" fontId="2" fillId="0" borderId="0"/>
    <xf numFmtId="44" fontId="2" fillId="0" borderId="0" applyFont="0" applyFill="0" applyBorder="0" applyAlignment="0" applyProtection="0"/>
    <xf numFmtId="0" fontId="4" fillId="2" borderId="5" applyNumberFormat="0" applyAlignment="0" applyProtection="0"/>
    <xf numFmtId="0" fontId="3" fillId="3" borderId="6" applyNumberFormat="0" applyFont="0" applyAlignment="0" applyProtection="0"/>
    <xf numFmtId="0" fontId="7" fillId="0" borderId="0" applyNumberFormat="0" applyFill="0" applyBorder="0" applyAlignment="0" applyProtection="0">
      <alignment vertical="top"/>
      <protection locked="0"/>
    </xf>
    <xf numFmtId="43" fontId="2" fillId="0" borderId="0" applyFont="0" applyFill="0" applyBorder="0" applyAlignment="0" applyProtection="0"/>
    <xf numFmtId="0" fontId="12" fillId="4" borderId="0" applyNumberFormat="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129">
    <xf numFmtId="0" fontId="0" fillId="0" borderId="0" xfId="0"/>
    <xf numFmtId="0" fontId="1" fillId="0" borderId="0" xfId="0" applyFont="1"/>
    <xf numFmtId="0" fontId="0" fillId="3" borderId="6" xfId="4" applyFont="1"/>
    <xf numFmtId="0" fontId="0" fillId="0" borderId="0" xfId="0" applyAlignment="1">
      <alignment vertical="top" wrapText="1"/>
    </xf>
    <xf numFmtId="0" fontId="0" fillId="0" borderId="7" xfId="0" applyBorder="1"/>
    <xf numFmtId="0" fontId="6" fillId="0" borderId="7" xfId="0" applyFont="1" applyBorder="1"/>
    <xf numFmtId="0" fontId="5" fillId="2" borderId="5" xfId="3" applyFont="1"/>
    <xf numFmtId="0" fontId="5" fillId="2" borderId="5" xfId="3" applyFont="1" applyAlignment="1">
      <alignment horizontal="center"/>
    </xf>
    <xf numFmtId="0" fontId="7" fillId="0" borderId="9" xfId="5" applyBorder="1" applyAlignment="1" applyProtection="1">
      <alignment horizontal="centerContinuous" vertical="center" wrapText="1"/>
    </xf>
    <xf numFmtId="0" fontId="8" fillId="0" borderId="9" xfId="0" applyFont="1" applyBorder="1" applyAlignment="1">
      <alignment horizontal="centerContinuous" vertical="center"/>
    </xf>
    <xf numFmtId="0" fontId="9" fillId="0" borderId="0" xfId="0" applyFont="1" applyAlignment="1">
      <alignment horizontal="center"/>
    </xf>
    <xf numFmtId="0" fontId="10" fillId="0" borderId="9" xfId="0" applyFont="1" applyBorder="1" applyAlignment="1">
      <alignment horizontal="left" vertical="top"/>
    </xf>
    <xf numFmtId="0" fontId="7" fillId="0" borderId="10" xfId="5" applyBorder="1" applyAlignment="1" applyProtection="1">
      <alignment horizontal="left" vertical="top"/>
    </xf>
    <xf numFmtId="0" fontId="7" fillId="0" borderId="10" xfId="5" applyNumberFormat="1" applyBorder="1" applyAlignment="1" applyProtection="1">
      <alignment vertical="top"/>
    </xf>
    <xf numFmtId="0" fontId="8" fillId="0" borderId="11" xfId="0" applyFont="1" applyBorder="1" applyAlignment="1">
      <alignment horizontal="centerContinuous" vertical="center"/>
    </xf>
    <xf numFmtId="0" fontId="2" fillId="0" borderId="0" xfId="1"/>
    <xf numFmtId="0" fontId="5" fillId="2" borderId="14" xfId="3" applyFont="1" applyBorder="1"/>
    <xf numFmtId="0" fontId="0" fillId="6" borderId="1" xfId="0" applyFill="1" applyBorder="1"/>
    <xf numFmtId="0" fontId="0" fillId="6" borderId="2" xfId="0" applyFill="1" applyBorder="1"/>
    <xf numFmtId="0" fontId="0" fillId="6" borderId="3" xfId="0" applyFill="1" applyBorder="1"/>
    <xf numFmtId="0" fontId="6" fillId="0" borderId="0" xfId="0" applyFont="1"/>
    <xf numFmtId="14" fontId="5" fillId="2" borderId="5" xfId="3" applyNumberFormat="1" applyFont="1" applyAlignment="1">
      <alignment horizontal="right"/>
    </xf>
    <xf numFmtId="0" fontId="0" fillId="0" borderId="12" xfId="0" applyBorder="1" applyAlignment="1">
      <alignment horizontal="centerContinuous" wrapText="1"/>
    </xf>
    <xf numFmtId="0" fontId="0" fillId="0" borderId="8" xfId="0" applyBorder="1" applyAlignment="1">
      <alignment horizontal="centerContinuous" vertical="top" wrapText="1"/>
    </xf>
    <xf numFmtId="0" fontId="0" fillId="0" borderId="4" xfId="0" applyBorder="1" applyAlignment="1">
      <alignment horizontal="centerContinuous" vertical="top" wrapText="1"/>
    </xf>
    <xf numFmtId="0" fontId="0" fillId="0" borderId="0" xfId="0" applyAlignment="1">
      <alignment horizontal="centerContinuous" vertical="top" wrapText="1"/>
    </xf>
    <xf numFmtId="0" fontId="14" fillId="5" borderId="0" xfId="0" applyFont="1" applyFill="1" applyAlignment="1">
      <alignment horizontal="left" vertical="top" wrapText="1"/>
    </xf>
    <xf numFmtId="0" fontId="4" fillId="2" borderId="5" xfId="3"/>
    <xf numFmtId="0" fontId="15" fillId="0" borderId="0" xfId="1" applyFont="1"/>
    <xf numFmtId="0" fontId="14" fillId="0" borderId="0" xfId="0" applyFont="1"/>
    <xf numFmtId="0" fontId="15" fillId="0" borderId="25" xfId="1" applyFont="1" applyBorder="1"/>
    <xf numFmtId="0" fontId="14" fillId="0" borderId="15" xfId="0" applyFont="1" applyBorder="1"/>
    <xf numFmtId="0" fontId="15" fillId="0" borderId="16" xfId="1" applyFont="1" applyBorder="1"/>
    <xf numFmtId="0" fontId="15" fillId="0" borderId="15" xfId="1" applyFont="1" applyBorder="1"/>
    <xf numFmtId="0" fontId="14" fillId="0" borderId="19" xfId="0" applyFont="1" applyBorder="1"/>
    <xf numFmtId="0" fontId="15" fillId="0" borderId="20" xfId="1" applyFont="1" applyBorder="1"/>
    <xf numFmtId="0" fontId="15" fillId="0" borderId="21" xfId="1" applyFont="1" applyBorder="1"/>
    <xf numFmtId="0" fontId="17" fillId="0" borderId="0" xfId="1" applyFont="1"/>
    <xf numFmtId="44" fontId="15" fillId="0" borderId="0" xfId="2" applyFont="1" applyFill="1" applyBorder="1"/>
    <xf numFmtId="44" fontId="15" fillId="0" borderId="0" xfId="1" applyNumberFormat="1" applyFont="1"/>
    <xf numFmtId="0" fontId="18" fillId="0" borderId="11" xfId="0" applyFont="1" applyBorder="1" applyAlignment="1">
      <alignment horizontal="centerContinuous" vertical="center"/>
    </xf>
    <xf numFmtId="0" fontId="0" fillId="0" borderId="0" xfId="0" applyAlignment="1">
      <alignment vertical="top"/>
    </xf>
    <xf numFmtId="0" fontId="0" fillId="0" borderId="0" xfId="0" applyAlignment="1">
      <alignment horizontal="centerContinuous" wrapText="1"/>
    </xf>
    <xf numFmtId="0" fontId="19" fillId="0" borderId="0" xfId="1" applyFont="1"/>
    <xf numFmtId="0" fontId="13" fillId="0" borderId="9" xfId="0" applyFont="1" applyBorder="1" applyAlignment="1">
      <alignment horizontal="centerContinuous" vertical="center"/>
    </xf>
    <xf numFmtId="0" fontId="11" fillId="0" borderId="0" xfId="1" applyFont="1"/>
    <xf numFmtId="0" fontId="21" fillId="0" borderId="25" xfId="1" applyFont="1" applyBorder="1"/>
    <xf numFmtId="0" fontId="0" fillId="3" borderId="26" xfId="4" applyFont="1" applyBorder="1" applyAlignment="1">
      <alignment vertical="top" wrapText="1"/>
    </xf>
    <xf numFmtId="0" fontId="22" fillId="0" borderId="0" xfId="0" applyFont="1"/>
    <xf numFmtId="0" fontId="9" fillId="0" borderId="10" xfId="0" applyFont="1" applyBorder="1" applyAlignment="1">
      <alignment horizontal="left" vertical="top" wrapText="1"/>
    </xf>
    <xf numFmtId="0" fontId="23" fillId="0" borderId="10" xfId="0" applyFont="1" applyBorder="1" applyAlignment="1">
      <alignment horizontal="left" vertical="top" wrapText="1"/>
    </xf>
    <xf numFmtId="0" fontId="14" fillId="0" borderId="0" xfId="1" applyFont="1"/>
    <xf numFmtId="0" fontId="8" fillId="0" borderId="11" xfId="0" applyFont="1" applyBorder="1" applyAlignment="1">
      <alignment horizontal="left" vertical="center"/>
    </xf>
    <xf numFmtId="43" fontId="20" fillId="0" borderId="0" xfId="9" applyFont="1" applyFill="1" applyBorder="1" applyAlignment="1">
      <alignment horizontal="center"/>
    </xf>
    <xf numFmtId="0" fontId="0" fillId="0" borderId="13" xfId="0" applyBorder="1" applyAlignment="1">
      <alignment vertical="top"/>
    </xf>
    <xf numFmtId="0" fontId="0" fillId="0" borderId="13" xfId="0" applyBorder="1" applyAlignment="1">
      <alignment horizontal="left" vertical="top"/>
    </xf>
    <xf numFmtId="0" fontId="0" fillId="0" borderId="13" xfId="0" applyBorder="1" applyAlignment="1">
      <alignment horizontal="center" vertical="top"/>
    </xf>
    <xf numFmtId="44" fontId="0" fillId="0" borderId="13" xfId="0" applyNumberFormat="1" applyBorder="1" applyAlignment="1">
      <alignment vertical="top"/>
    </xf>
    <xf numFmtId="44" fontId="0" fillId="0" borderId="13" xfId="0" applyNumberFormat="1" applyBorder="1" applyAlignment="1">
      <alignment vertical="top" wrapText="1"/>
    </xf>
    <xf numFmtId="0" fontId="0" fillId="0" borderId="0" xfId="0" applyAlignment="1">
      <alignment horizontal="left"/>
    </xf>
    <xf numFmtId="0" fontId="0" fillId="0" borderId="0" xfId="0" applyAlignment="1">
      <alignment horizontal="center"/>
    </xf>
    <xf numFmtId="44" fontId="0" fillId="0" borderId="0" xfId="0" applyNumberFormat="1"/>
    <xf numFmtId="44" fontId="0" fillId="0" borderId="0" xfId="0" applyNumberFormat="1" applyAlignment="1">
      <alignment wrapText="1"/>
    </xf>
    <xf numFmtId="0" fontId="8" fillId="0" borderId="9" xfId="0" applyFont="1" applyBorder="1" applyAlignment="1">
      <alignment horizontal="centerContinuous" vertical="center" wrapText="1"/>
    </xf>
    <xf numFmtId="0" fontId="0" fillId="0" borderId="13" xfId="0" applyBorder="1"/>
    <xf numFmtId="0" fontId="0" fillId="0" borderId="0" xfId="0" applyAlignment="1">
      <alignment wrapText="1"/>
    </xf>
    <xf numFmtId="44" fontId="0" fillId="0" borderId="13" xfId="0" applyNumberFormat="1" applyBorder="1"/>
    <xf numFmtId="0" fontId="5" fillId="2" borderId="0" xfId="3" applyFont="1" applyBorder="1"/>
    <xf numFmtId="0" fontId="26" fillId="0" borderId="0" xfId="0" applyFont="1"/>
    <xf numFmtId="0" fontId="8" fillId="0" borderId="9" xfId="0" applyFont="1" applyBorder="1" applyAlignment="1">
      <alignment vertical="center"/>
    </xf>
    <xf numFmtId="0" fontId="0" fillId="0" borderId="13" xfId="0" applyBorder="1" applyAlignment="1">
      <alignment vertical="top" wrapText="1"/>
    </xf>
    <xf numFmtId="0" fontId="27" fillId="7" borderId="0" xfId="0" applyFont="1" applyFill="1" applyAlignment="1">
      <alignment horizontal="left" vertical="top"/>
    </xf>
    <xf numFmtId="0" fontId="0" fillId="7" borderId="0" xfId="0" applyFill="1"/>
    <xf numFmtId="0" fontId="28" fillId="7" borderId="0" xfId="0" applyFont="1" applyFill="1" applyAlignment="1">
      <alignment horizontal="left" vertical="top"/>
    </xf>
    <xf numFmtId="0" fontId="28" fillId="7" borderId="0" xfId="0" quotePrefix="1" applyFont="1" applyFill="1" applyAlignment="1">
      <alignment horizontal="left" vertical="top" wrapText="1"/>
    </xf>
    <xf numFmtId="0" fontId="28" fillId="7" borderId="0" xfId="0" applyFont="1" applyFill="1" applyAlignment="1">
      <alignment horizontal="left" vertical="top" wrapText="1"/>
    </xf>
    <xf numFmtId="0" fontId="27" fillId="7" borderId="31" xfId="0" applyFont="1" applyFill="1" applyBorder="1" applyAlignment="1">
      <alignment horizontal="left" vertical="top" wrapText="1"/>
    </xf>
    <xf numFmtId="0" fontId="27" fillId="7" borderId="31" xfId="0" quotePrefix="1" applyFont="1" applyFill="1" applyBorder="1" applyAlignment="1">
      <alignment horizontal="left" vertical="top" wrapText="1"/>
    </xf>
    <xf numFmtId="0" fontId="27" fillId="7" borderId="31" xfId="0" applyFont="1" applyFill="1" applyBorder="1" applyAlignment="1">
      <alignment horizontal="left" vertical="top"/>
    </xf>
    <xf numFmtId="0" fontId="18" fillId="9" borderId="31" xfId="0" applyFont="1" applyFill="1" applyBorder="1" applyAlignment="1">
      <alignment horizontal="left" vertical="top"/>
    </xf>
    <xf numFmtId="0" fontId="18" fillId="9" borderId="31" xfId="0" applyFont="1" applyFill="1" applyBorder="1" applyAlignment="1">
      <alignment horizontal="left" vertical="top" wrapText="1"/>
    </xf>
    <xf numFmtId="0" fontId="29" fillId="0" borderId="0" xfId="0" applyFont="1" applyAlignment="1">
      <alignment horizontal="left" vertical="top"/>
    </xf>
    <xf numFmtId="0" fontId="29" fillId="7" borderId="32" xfId="0" applyFont="1" applyFill="1" applyBorder="1" applyAlignment="1">
      <alignment horizontal="left" vertical="top"/>
    </xf>
    <xf numFmtId="0" fontId="29" fillId="7" borderId="0" xfId="0" applyFont="1" applyFill="1" applyAlignment="1">
      <alignment horizontal="left" vertical="top"/>
    </xf>
    <xf numFmtId="0" fontId="30" fillId="7" borderId="0" xfId="0" applyFont="1" applyFill="1" applyAlignment="1">
      <alignment horizontal="left" vertical="top"/>
    </xf>
    <xf numFmtId="0" fontId="18" fillId="7" borderId="0" xfId="0" applyFont="1" applyFill="1" applyAlignment="1">
      <alignment horizontal="left" vertical="top"/>
    </xf>
    <xf numFmtId="0" fontId="15" fillId="3" borderId="15" xfId="4" applyFont="1" applyBorder="1" applyAlignment="1" applyProtection="1">
      <alignment horizontal="left"/>
      <protection locked="0"/>
    </xf>
    <xf numFmtId="0" fontId="15" fillId="3" borderId="16" xfId="4" applyFont="1" applyBorder="1" applyAlignment="1" applyProtection="1">
      <alignment horizontal="left"/>
      <protection locked="0"/>
    </xf>
    <xf numFmtId="0" fontId="15" fillId="3" borderId="17" xfId="4" applyFont="1" applyBorder="1" applyAlignment="1" applyProtection="1">
      <alignment horizontal="left"/>
      <protection locked="0"/>
    </xf>
    <xf numFmtId="0" fontId="15" fillId="3" borderId="29" xfId="4" applyFont="1" applyBorder="1" applyAlignment="1" applyProtection="1">
      <alignment horizontal="left"/>
      <protection locked="0"/>
    </xf>
    <xf numFmtId="0" fontId="15" fillId="3" borderId="27" xfId="4" applyFont="1" applyBorder="1" applyAlignment="1" applyProtection="1">
      <alignment horizontal="left"/>
      <protection locked="0"/>
    </xf>
    <xf numFmtId="0" fontId="15" fillId="3" borderId="28" xfId="4" applyFont="1" applyBorder="1" applyAlignment="1" applyProtection="1">
      <alignment horizontal="left"/>
      <protection locked="0"/>
    </xf>
    <xf numFmtId="0" fontId="5" fillId="2" borderId="30" xfId="3" applyFont="1" applyBorder="1" applyAlignment="1" applyProtection="1">
      <alignment horizontal="left"/>
    </xf>
    <xf numFmtId="44" fontId="20" fillId="0" borderId="22" xfId="8" applyFont="1" applyFill="1" applyBorder="1" applyAlignment="1">
      <alignment horizontal="center"/>
    </xf>
    <xf numFmtId="44" fontId="20" fillId="0" borderId="23" xfId="8" applyFont="1" applyFill="1" applyBorder="1" applyAlignment="1">
      <alignment horizontal="center"/>
    </xf>
    <xf numFmtId="44" fontId="20" fillId="0" borderId="24" xfId="8" applyFont="1" applyFill="1" applyBorder="1" applyAlignment="1">
      <alignment horizontal="center"/>
    </xf>
    <xf numFmtId="0" fontId="15" fillId="3" borderId="13" xfId="4" applyFont="1" applyBorder="1" applyAlignment="1" applyProtection="1">
      <alignment horizontal="center"/>
      <protection locked="0"/>
    </xf>
    <xf numFmtId="44" fontId="15" fillId="0" borderId="15" xfId="8" applyFont="1" applyBorder="1" applyAlignment="1">
      <alignment horizontal="left" vertical="top"/>
    </xf>
    <xf numFmtId="44" fontId="15" fillId="0" borderId="16" xfId="8" applyFont="1" applyBorder="1" applyAlignment="1">
      <alignment horizontal="left" vertical="top"/>
    </xf>
    <xf numFmtId="0" fontId="15" fillId="0" borderId="17" xfId="1" applyFont="1" applyBorder="1" applyAlignment="1">
      <alignment horizontal="center" vertical="top" wrapText="1"/>
    </xf>
    <xf numFmtId="0" fontId="15" fillId="0" borderId="13" xfId="1" applyFont="1" applyBorder="1" applyAlignment="1">
      <alignment horizontal="center" vertical="top" wrapText="1"/>
    </xf>
    <xf numFmtId="0" fontId="15" fillId="7" borderId="15" xfId="4" applyFont="1" applyFill="1" applyBorder="1" applyAlignment="1">
      <alignment horizontal="center" vertical="top" wrapText="1"/>
    </xf>
    <xf numFmtId="0" fontId="15" fillId="7" borderId="16" xfId="4" applyFont="1" applyFill="1" applyBorder="1" applyAlignment="1">
      <alignment horizontal="center" vertical="top" wrapText="1"/>
    </xf>
    <xf numFmtId="0" fontId="15" fillId="7" borderId="17" xfId="4" applyFont="1" applyFill="1" applyBorder="1" applyAlignment="1">
      <alignment horizontal="center" vertical="top" wrapText="1"/>
    </xf>
    <xf numFmtId="0" fontId="15" fillId="0" borderId="13" xfId="1" applyFont="1" applyBorder="1" applyAlignment="1">
      <alignment horizontal="left" vertical="top"/>
    </xf>
    <xf numFmtId="0" fontId="15" fillId="0" borderId="15" xfId="1" applyFont="1" applyBorder="1" applyAlignment="1">
      <alignment horizontal="left" vertical="top"/>
    </xf>
    <xf numFmtId="0" fontId="15" fillId="3" borderId="13" xfId="4" applyFont="1" applyBorder="1" applyAlignment="1" applyProtection="1">
      <alignment horizontal="center" vertical="top"/>
      <protection locked="0"/>
    </xf>
    <xf numFmtId="0" fontId="15" fillId="7" borderId="13" xfId="4" applyFont="1" applyFill="1" applyBorder="1" applyAlignment="1">
      <alignment horizontal="center" vertical="top"/>
    </xf>
    <xf numFmtId="0" fontId="20" fillId="7" borderId="15" xfId="4" applyFont="1" applyFill="1" applyBorder="1" applyAlignment="1">
      <alignment horizontal="center" vertical="top" wrapText="1"/>
    </xf>
    <xf numFmtId="0" fontId="20" fillId="7" borderId="16" xfId="4" applyFont="1" applyFill="1" applyBorder="1" applyAlignment="1">
      <alignment horizontal="center" vertical="top" wrapText="1"/>
    </xf>
    <xf numFmtId="0" fontId="20" fillId="7" borderId="17" xfId="4" applyFont="1" applyFill="1" applyBorder="1" applyAlignment="1">
      <alignment horizontal="center" vertical="top" wrapText="1"/>
    </xf>
    <xf numFmtId="44" fontId="20" fillId="7" borderId="13" xfId="8" applyFont="1" applyFill="1" applyBorder="1" applyAlignment="1">
      <alignment horizontal="center"/>
    </xf>
    <xf numFmtId="0" fontId="15" fillId="7" borderId="13" xfId="4" applyFont="1" applyFill="1" applyBorder="1" applyAlignment="1">
      <alignment horizontal="center" vertical="top" wrapText="1"/>
    </xf>
    <xf numFmtId="0" fontId="15" fillId="0" borderId="19" xfId="1" applyFont="1" applyBorder="1" applyAlignment="1">
      <alignment horizontal="center" vertical="top"/>
    </xf>
    <xf numFmtId="0" fontId="15" fillId="0" borderId="20" xfId="1" applyFont="1" applyBorder="1" applyAlignment="1">
      <alignment horizontal="center" vertical="top"/>
    </xf>
    <xf numFmtId="0" fontId="15" fillId="0" borderId="21" xfId="1" applyFont="1" applyBorder="1" applyAlignment="1">
      <alignment horizontal="center" vertical="top"/>
    </xf>
    <xf numFmtId="0" fontId="15" fillId="0" borderId="18" xfId="1" applyFont="1" applyBorder="1" applyAlignment="1">
      <alignment horizontal="center" vertical="top"/>
    </xf>
    <xf numFmtId="0" fontId="15" fillId="0" borderId="18" xfId="1" applyFont="1" applyBorder="1" applyAlignment="1">
      <alignment horizontal="center" vertical="top" wrapText="1"/>
    </xf>
    <xf numFmtId="0" fontId="15" fillId="3" borderId="19" xfId="4" applyFont="1" applyBorder="1" applyAlignment="1" applyProtection="1">
      <alignment horizontal="left"/>
      <protection locked="0"/>
    </xf>
    <xf numFmtId="0" fontId="15" fillId="3" borderId="20" xfId="4" applyFont="1" applyBorder="1" applyAlignment="1" applyProtection="1">
      <alignment horizontal="left"/>
      <protection locked="0"/>
    </xf>
    <xf numFmtId="0" fontId="15" fillId="3" borderId="21" xfId="4" applyFont="1" applyBorder="1" applyAlignment="1" applyProtection="1">
      <alignment horizontal="left"/>
      <protection locked="0"/>
    </xf>
    <xf numFmtId="0" fontId="4" fillId="2" borderId="5" xfId="3" applyAlignment="1" applyProtection="1">
      <alignment horizontal="left"/>
    </xf>
    <xf numFmtId="44" fontId="14" fillId="8" borderId="15" xfId="4" applyNumberFormat="1" applyFont="1" applyFill="1" applyBorder="1" applyAlignment="1" applyProtection="1">
      <alignment horizontal="left" vertical="center"/>
      <protection locked="0"/>
    </xf>
    <xf numFmtId="44" fontId="14" fillId="8" borderId="16" xfId="4" applyNumberFormat="1" applyFont="1" applyFill="1" applyBorder="1" applyAlignment="1" applyProtection="1">
      <alignment horizontal="left" vertical="center"/>
      <protection locked="0"/>
    </xf>
    <xf numFmtId="44" fontId="14" fillId="8" borderId="17" xfId="4" applyNumberFormat="1" applyFont="1" applyFill="1" applyBorder="1" applyAlignment="1" applyProtection="1">
      <alignment horizontal="left" vertical="center"/>
      <protection locked="0"/>
    </xf>
    <xf numFmtId="1" fontId="14" fillId="7" borderId="16" xfId="4" applyNumberFormat="1" applyFont="1" applyFill="1" applyBorder="1" applyAlignment="1" applyProtection="1">
      <alignment horizontal="left" vertical="center"/>
    </xf>
    <xf numFmtId="1" fontId="14" fillId="7" borderId="17" xfId="4" applyNumberFormat="1" applyFont="1" applyFill="1" applyBorder="1" applyAlignment="1" applyProtection="1">
      <alignment horizontal="left" vertical="center"/>
    </xf>
    <xf numFmtId="14" fontId="14" fillId="3" borderId="16" xfId="4" applyNumberFormat="1" applyFont="1" applyBorder="1" applyAlignment="1" applyProtection="1">
      <alignment horizontal="left" vertical="center"/>
      <protection locked="0"/>
    </xf>
    <xf numFmtId="14" fontId="14" fillId="3" borderId="17" xfId="4" applyNumberFormat="1" applyFont="1" applyBorder="1" applyAlignment="1" applyProtection="1">
      <alignment horizontal="left" vertical="center"/>
      <protection locked="0"/>
    </xf>
  </cellXfs>
  <cellStyles count="14">
    <cellStyle name="Hyperlink" xfId="5" builtinId="8"/>
    <cellStyle name="Komma" xfId="9" builtinId="3"/>
    <cellStyle name="Komma 2" xfId="6" xr:uid="{00000000-0005-0000-0000-000002000000}"/>
    <cellStyle name="Komma 2 2" xfId="11" xr:uid="{FBD04D73-49BE-4A25-B655-E8CD27840FFC}"/>
    <cellStyle name="Komma 3" xfId="13" xr:uid="{3C13A8DC-F5BC-43B8-9E24-37CA701CBC8E}"/>
    <cellStyle name="Neutraal 2" xfId="7" xr:uid="{00000000-0005-0000-0000-000003000000}"/>
    <cellStyle name="Notitie" xfId="4" builtinId="10"/>
    <cellStyle name="Standaard" xfId="0" builtinId="0"/>
    <cellStyle name="Standaard 2" xfId="1" xr:uid="{00000000-0005-0000-0000-000006000000}"/>
    <cellStyle name="Uitvoer" xfId="3" builtinId="21"/>
    <cellStyle name="Valuta" xfId="8" builtinId="4"/>
    <cellStyle name="Valuta 2" xfId="2" xr:uid="{00000000-0005-0000-0000-000009000000}"/>
    <cellStyle name="Valuta 2 2" xfId="10" xr:uid="{FC30E708-5DF4-4370-83AA-263BCFDE21C5}"/>
    <cellStyle name="Valuta 3" xfId="12" xr:uid="{7552A624-779A-4D3F-8912-135469E8089E}"/>
  </cellStyles>
  <dxfs count="13">
    <dxf>
      <fill>
        <patternFill>
          <bgColor theme="5"/>
        </patternFill>
      </fill>
    </dxf>
    <dxf>
      <fill>
        <patternFill>
          <bgColor rgb="FFFF0000"/>
        </patternFill>
      </fill>
    </dxf>
    <dxf>
      <fill>
        <patternFill patternType="lightUp">
          <bgColor theme="0" tint="-4.9989318521683403E-2"/>
        </patternFill>
      </fill>
    </dxf>
    <dxf>
      <fill>
        <patternFill>
          <bgColor theme="5" tint="0.59996337778862885"/>
        </patternFill>
      </fill>
    </dxf>
    <dxf>
      <fill>
        <patternFill patternType="lightUp">
          <bgColor theme="0" tint="-4.9989318521683403E-2"/>
        </patternFill>
      </fill>
    </dxf>
    <dxf>
      <fill>
        <patternFill>
          <bgColor theme="5" tint="0.59996337778862885"/>
        </patternFill>
      </fill>
    </dxf>
    <dxf>
      <fill>
        <patternFill>
          <bgColor rgb="FFFF0000"/>
        </patternFill>
      </fill>
    </dxf>
    <dxf>
      <numFmt numFmtId="0" formatCode="General"/>
      <alignment horizontal="general"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0"/>
        <color auto="1"/>
        <name val="Verdana"/>
        <scheme val="none"/>
      </font>
      <alignment horizontal="center"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theme="0" tint="-0.24994659260841701"/>
        </top>
      </border>
    </dxf>
    <dxf>
      <border outline="0">
        <bottom style="thin">
          <color theme="0" tint="-0.24994659260841701"/>
        </bottom>
      </border>
    </dxf>
    <dxf>
      <border outline="0">
        <bottom style="thin">
          <color rgb="FF0070C0"/>
        </bottom>
      </border>
    </dxf>
    <dxf>
      <font>
        <b/>
        <i val="0"/>
        <strike val="0"/>
        <condense val="0"/>
        <extend val="0"/>
        <outline val="0"/>
        <shadow val="0"/>
        <u val="none"/>
        <vertAlign val="baseline"/>
        <sz val="10"/>
        <color auto="1"/>
        <name val="Arial"/>
        <scheme val="none"/>
      </font>
      <alignment horizontal="left" vertical="top" textRotation="0" wrapText="0" indent="0" justifyLastLine="0" shrinkToFit="0" readingOrder="0"/>
    </dxf>
  </dxfs>
  <tableStyles count="0" defaultTableStyle="TableStyleMedium2" defaultPivotStyle="PivotStyleLight16"/>
  <colors>
    <mruColors>
      <color rgb="FFFFFFCC"/>
      <color rgb="FF3366FF"/>
      <color rgb="FF3333FF"/>
      <color rgb="FF99CCFF"/>
      <color rgb="FF6699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144780</xdr:colOff>
      <xdr:row>0</xdr:row>
      <xdr:rowOff>144780</xdr:rowOff>
    </xdr:from>
    <xdr:to>
      <xdr:col>13</xdr:col>
      <xdr:colOff>83820</xdr:colOff>
      <xdr:row>28</xdr:row>
      <xdr:rowOff>53340</xdr:rowOff>
    </xdr:to>
    <xdr:sp macro="" textlink="">
      <xdr:nvSpPr>
        <xdr:cNvPr id="2" name="Tekstvak 1">
          <a:extLst>
            <a:ext uri="{FF2B5EF4-FFF2-40B4-BE49-F238E27FC236}">
              <a16:creationId xmlns:a16="http://schemas.microsoft.com/office/drawing/2014/main" id="{1E19AFDB-FBA9-A2B4-5CE4-218433EBA933}"/>
            </a:ext>
          </a:extLst>
        </xdr:cNvPr>
        <xdr:cNvSpPr txBox="1"/>
      </xdr:nvSpPr>
      <xdr:spPr>
        <a:xfrm>
          <a:off x="144780" y="144780"/>
          <a:ext cx="7863840" cy="502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500" b="1" i="0" u="none" strike="noStrike">
              <a:solidFill>
                <a:srgbClr val="000000"/>
              </a:solidFill>
              <a:effectLst/>
              <a:latin typeface="Calibri" panose="020F0502020204030204" pitchFamily="34" charset="0"/>
            </a:rPr>
            <a:t>Werkinstructie</a:t>
          </a:r>
        </a:p>
        <a:p>
          <a:pPr marL="0" marR="0" lvl="0" indent="0" defTabSz="914400" eaLnBrk="1" fontAlgn="auto" latinLnBrk="0" hangingPunct="1">
            <a:lnSpc>
              <a:spcPct val="100000"/>
            </a:lnSpc>
            <a:spcBef>
              <a:spcPts val="0"/>
            </a:spcBef>
            <a:spcAft>
              <a:spcPts val="0"/>
            </a:spcAft>
            <a:buClrTx/>
            <a:buSzTx/>
            <a:buFontTx/>
            <a:buNone/>
            <a:tabLst/>
            <a:defRPr/>
          </a:pPr>
          <a:r>
            <a:rPr lang="nl-NL" sz="1100" b="1" i="0">
              <a:solidFill>
                <a:schemeClr val="dk1"/>
              </a:solidFill>
              <a:effectLst/>
              <a:latin typeface="+mn-lt"/>
              <a:ea typeface="+mn-ea"/>
              <a:cs typeface="+mn-cs"/>
            </a:rPr>
            <a:t>Inzet</a:t>
          </a:r>
          <a:r>
            <a:rPr lang="nl-NL" sz="1100" b="1" i="0" baseline="0">
              <a:solidFill>
                <a:schemeClr val="dk1"/>
              </a:solidFill>
              <a:effectLst/>
              <a:latin typeface="+mn-lt"/>
              <a:ea typeface="+mn-ea"/>
              <a:cs typeface="+mn-cs"/>
            </a:rPr>
            <a:t> via maatwerk kan pas starten als de maatwerkaanvraag akkoord is. Startdatum inzet  =  startdatum toewijzing.</a:t>
          </a:r>
          <a:endParaRPr lang="nl-NL">
            <a:effectLst/>
          </a:endParaRPr>
        </a:p>
        <a:p>
          <a:r>
            <a:rPr lang="nl-NL" sz="1100" b="1" i="0" u="none" strike="noStrike">
              <a:solidFill>
                <a:srgbClr val="000000"/>
              </a:solidFill>
              <a:effectLst/>
              <a:latin typeface="Calibri" panose="020F0502020204030204" pitchFamily="34" charset="0"/>
            </a:rPr>
            <a:t>Ga naar tabblad 1a formulier inzet niet gecontr</a:t>
          </a:r>
          <a:r>
            <a:rPr lang="nl-NL"/>
            <a:t> </a:t>
          </a:r>
        </a:p>
        <a:p>
          <a:r>
            <a:rPr lang="nl-NL" sz="1100" b="0" i="0" u="none" strike="noStrike">
              <a:solidFill>
                <a:srgbClr val="000000"/>
              </a:solidFill>
              <a:effectLst/>
              <a:latin typeface="Calibri" panose="020F0502020204030204" pitchFamily="34" charset="0"/>
            </a:rPr>
            <a:t>1. Vul de gegevens van de jeugdige in. </a:t>
          </a:r>
        </a:p>
        <a:p>
          <a:r>
            <a:rPr lang="nl-NL" sz="1100" b="0" i="0" u="none" strike="noStrike">
              <a:solidFill>
                <a:srgbClr val="000000"/>
              </a:solidFill>
              <a:effectLst/>
              <a:latin typeface="Calibri" panose="020F0502020204030204" pitchFamily="34" charset="0"/>
            </a:rPr>
            <a:t>	* er wordt een automatische controle gedaan op de geldigheid van een BSN</a:t>
          </a:r>
          <a:r>
            <a:rPr lang="nl-NL"/>
            <a:t> </a:t>
          </a:r>
        </a:p>
        <a:p>
          <a:r>
            <a:rPr lang="nl-NL" sz="1100" b="0" i="0" u="none" strike="noStrike">
              <a:solidFill>
                <a:srgbClr val="000000"/>
              </a:solidFill>
              <a:effectLst/>
              <a:latin typeface="Calibri" panose="020F0502020204030204" pitchFamily="34" charset="0"/>
            </a:rPr>
            <a:t>	* verantwoordelijke gemeente = gemeente die de hulp moet financieren</a:t>
          </a:r>
          <a:r>
            <a:rPr lang="nl-NL"/>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0" i="0">
              <a:solidFill>
                <a:schemeClr val="dk1"/>
              </a:solidFill>
              <a:effectLst/>
              <a:latin typeface="+mn-lt"/>
              <a:ea typeface="+mn-ea"/>
              <a:cs typeface="+mn-cs"/>
            </a:rPr>
            <a:t>	* Als</a:t>
          </a:r>
          <a:r>
            <a:rPr lang="nl-NL" sz="1100" b="0" i="0" baseline="0">
              <a:solidFill>
                <a:schemeClr val="dk1"/>
              </a:solidFill>
              <a:effectLst/>
              <a:latin typeface="+mn-lt"/>
              <a:ea typeface="+mn-ea"/>
              <a:cs typeface="+mn-cs"/>
            </a:rPr>
            <a:t> de jongere bekend is bij het expertteam dan graag de gegevens van de betrokken medewerker invullen</a:t>
          </a:r>
          <a:r>
            <a:rPr lang="nl-NL" sz="1100" b="0" i="0">
              <a:solidFill>
                <a:schemeClr val="dk1"/>
              </a:solidFill>
              <a:effectLst/>
              <a:latin typeface="+mn-lt"/>
              <a:ea typeface="+mn-ea"/>
              <a:cs typeface="+mn-cs"/>
            </a:rPr>
            <a:t>	</a:t>
          </a:r>
          <a:endParaRPr lang="nl-NL">
            <a:effectLst/>
          </a:endParaRPr>
        </a:p>
        <a:p>
          <a:endParaRPr lang="nl-NL" sz="1100" b="0" i="0" u="none" strike="noStrike">
            <a:solidFill>
              <a:srgbClr val="000000"/>
            </a:solidFill>
            <a:effectLst/>
            <a:latin typeface="Calibri" panose="020F0502020204030204" pitchFamily="34" charset="0"/>
          </a:endParaRPr>
        </a:p>
        <a:p>
          <a:r>
            <a:rPr lang="nl-NL" sz="1100" b="0" i="0" u="none" strike="noStrike">
              <a:solidFill>
                <a:srgbClr val="000000"/>
              </a:solidFill>
              <a:effectLst/>
              <a:latin typeface="Calibri" panose="020F0502020204030204" pitchFamily="34" charset="0"/>
            </a:rPr>
            <a:t>2.Vul de gegevens in van de aanbieder</a:t>
          </a:r>
          <a:r>
            <a:rPr lang="nl-NL"/>
            <a:t> </a:t>
          </a:r>
        </a:p>
        <a:p>
          <a:r>
            <a:rPr lang="nl-NL" sz="1100" b="0" i="0" u="none" strike="noStrike">
              <a:solidFill>
                <a:srgbClr val="000000"/>
              </a:solidFill>
              <a:effectLst/>
              <a:latin typeface="Calibri" panose="020F0502020204030204" pitchFamily="34" charset="0"/>
            </a:rPr>
            <a:t>	* het is van belang om de dienstomschrijving te controleren om te kijken of de aanbieder in aanmerking komt</a:t>
          </a:r>
          <a:r>
            <a:rPr lang="nl-NL"/>
            <a:t> </a:t>
          </a:r>
          <a:br>
            <a:rPr lang="nl-NL"/>
          </a:br>
          <a:r>
            <a:rPr lang="nl-NL" sz="1100" b="0" i="0" u="none" strike="noStrike">
              <a:solidFill>
                <a:srgbClr val="000000"/>
              </a:solidFill>
              <a:effectLst/>
              <a:latin typeface="Calibri" panose="020F0502020204030204" pitchFamily="34" charset="0"/>
            </a:rPr>
            <a:t>3.Geef een toelichting waarom een niet gecontracteerde aanbieder ingezet wordt</a:t>
          </a:r>
          <a:r>
            <a:rPr lang="nl-NL"/>
            <a:t> en wat het perspectief</a:t>
          </a:r>
          <a:r>
            <a:rPr lang="nl-NL" baseline="0"/>
            <a:t> is</a:t>
          </a:r>
        </a:p>
        <a:p>
          <a:endParaRPr lang="nl-NL"/>
        </a:p>
        <a:p>
          <a:r>
            <a:rPr lang="nl-NL" sz="1100" b="1" i="0" u="none" strike="noStrike">
              <a:solidFill>
                <a:srgbClr val="000000"/>
              </a:solidFill>
              <a:effectLst/>
              <a:latin typeface="Calibri" panose="020F0502020204030204" pitchFamily="34" charset="0"/>
            </a:rPr>
            <a:t>Ga vervolgens naar tabblad 1b formulier specificatie inzet</a:t>
          </a:r>
          <a:r>
            <a:rPr lang="nl-NL"/>
            <a:t> </a:t>
          </a:r>
        </a:p>
        <a:p>
          <a:r>
            <a:rPr lang="nl-NL" sz="1100" b="0" i="0" u="none" strike="noStrike">
              <a:solidFill>
                <a:srgbClr val="000000"/>
              </a:solidFill>
              <a:effectLst/>
              <a:latin typeface="Calibri" panose="020F0502020204030204" pitchFamily="34" charset="0"/>
            </a:rPr>
            <a:t>1. Vul de startdatum en einddatum van de toewijzing in</a:t>
          </a:r>
          <a:r>
            <a:rPr lang="nl-NL"/>
            <a:t> </a:t>
          </a:r>
        </a:p>
        <a:p>
          <a:r>
            <a:rPr lang="nl-NL" sz="1100" b="0" i="0" u="none" strike="noStrike">
              <a:solidFill>
                <a:srgbClr val="000000"/>
              </a:solidFill>
              <a:effectLst/>
              <a:latin typeface="Calibri" panose="020F0502020204030204" pitchFamily="34" charset="0"/>
            </a:rPr>
            <a:t>	* er moet een datum ingevuld worden. Zo snel mogelijk is bijvoorbeeld niet geldig</a:t>
          </a:r>
          <a:r>
            <a:rPr lang="nl-NL"/>
            <a:t> </a:t>
          </a:r>
        </a:p>
        <a:p>
          <a:r>
            <a:rPr lang="nl-NL" sz="1100" b="0" i="0" u="none" strike="noStrike">
              <a:solidFill>
                <a:srgbClr val="000000"/>
              </a:solidFill>
              <a:effectLst/>
              <a:latin typeface="Calibri" panose="020F0502020204030204" pitchFamily="34" charset="0"/>
            </a:rPr>
            <a:t>	* naam van de aanbieder wordt automatisch</a:t>
          </a:r>
          <a:r>
            <a:rPr lang="nl-NL" sz="1100" b="0" i="0" u="none" strike="noStrike" baseline="0">
              <a:solidFill>
                <a:srgbClr val="000000"/>
              </a:solidFill>
              <a:effectLst/>
              <a:latin typeface="Calibri" panose="020F0502020204030204" pitchFamily="34" charset="0"/>
            </a:rPr>
            <a:t> gevuld. Tarief categorie is altijd instelling!</a:t>
          </a:r>
          <a:endParaRPr lang="nl-NL" sz="1100" b="0" i="0" u="none" strike="noStrike">
            <a:solidFill>
              <a:srgbClr val="000000"/>
            </a:solidFill>
            <a:effectLst/>
            <a:latin typeface="Calibri" panose="020F0502020204030204" pitchFamily="34" charset="0"/>
          </a:endParaRPr>
        </a:p>
        <a:p>
          <a:r>
            <a:rPr lang="nl-NL" sz="1100" b="0" i="0" u="none" strike="noStrike">
              <a:solidFill>
                <a:srgbClr val="000000"/>
              </a:solidFill>
              <a:effectLst/>
              <a:latin typeface="Calibri" panose="020F0502020204030204" pitchFamily="34" charset="0"/>
            </a:rPr>
            <a:t>2. Kies het product die ingezet moet worden in de kolom Product</a:t>
          </a:r>
          <a:r>
            <a:rPr lang="nl-NL"/>
            <a:t> </a:t>
          </a:r>
        </a:p>
        <a:p>
          <a:r>
            <a:rPr lang="nl-NL" sz="1100" b="0" i="0" u="none" strike="noStrike">
              <a:solidFill>
                <a:srgbClr val="000000"/>
              </a:solidFill>
              <a:effectLst/>
              <a:latin typeface="Calibri" panose="020F0502020204030204" pitchFamily="34" charset="0"/>
            </a:rPr>
            <a:t>3. Kies de rekenmethode: je kan hier kiezen voor per week of totale inzet.</a:t>
          </a:r>
          <a:r>
            <a:rPr lang="nl-NL"/>
            <a:t> </a:t>
          </a:r>
        </a:p>
        <a:p>
          <a:r>
            <a:rPr lang="nl-NL" sz="1100" b="0" i="0" u="none" strike="noStrike">
              <a:solidFill>
                <a:srgbClr val="000000"/>
              </a:solidFill>
              <a:effectLst/>
              <a:latin typeface="Calibri" panose="020F0502020204030204" pitchFamily="34" charset="0"/>
            </a:rPr>
            <a:t>	* per week kies je als de eenheden per week bekend zijn</a:t>
          </a:r>
          <a:r>
            <a:rPr lang="nl-NL"/>
            <a:t> </a:t>
          </a:r>
        </a:p>
        <a:p>
          <a:r>
            <a:rPr lang="nl-NL" sz="1100" b="0" i="0" u="none" strike="noStrike">
              <a:solidFill>
                <a:srgbClr val="000000"/>
              </a:solidFill>
              <a:effectLst/>
              <a:latin typeface="Calibri" panose="020F0502020204030204" pitchFamily="34" charset="0"/>
            </a:rPr>
            <a:t>	* totaal kies je als de eenheden bekend zijn voor de totale duur van de toewijzing</a:t>
          </a:r>
          <a:endParaRPr lang="nl-NL" sz="1100" b="0" i="0" u="none" strike="noStrike">
            <a:solidFill>
              <a:schemeClr val="dk1"/>
            </a:solidFill>
            <a:effectLst/>
            <a:latin typeface="+mn-lt"/>
          </a:endParaRPr>
        </a:p>
        <a:p>
          <a:r>
            <a:rPr lang="nl-NL" sz="1100" b="0" i="0" u="none" strike="noStrike">
              <a:solidFill>
                <a:srgbClr val="000000"/>
              </a:solidFill>
              <a:effectLst/>
              <a:latin typeface="Calibri" panose="020F0502020204030204" pitchFamily="34" charset="0"/>
            </a:rPr>
            <a:t>4. Vul de aantal eenheden in</a:t>
          </a:r>
          <a:r>
            <a:rPr lang="nl-NL"/>
            <a:t> </a:t>
          </a:r>
        </a:p>
        <a:p>
          <a:r>
            <a:rPr lang="nl-NL" sz="1100" b="0" i="0" u="none" strike="noStrike">
              <a:solidFill>
                <a:srgbClr val="000000"/>
              </a:solidFill>
              <a:effectLst/>
              <a:latin typeface="Calibri" panose="020F0502020204030204" pitchFamily="34" charset="0"/>
            </a:rPr>
            <a:t>	*Kies je per week vul dan in de kolom Aantal weken de aantal weken in. </a:t>
          </a:r>
        </a:p>
        <a:p>
          <a:r>
            <a:rPr lang="nl-NL" sz="1100" b="0" i="0" u="none" strike="noStrike">
              <a:solidFill>
                <a:srgbClr val="000000"/>
              </a:solidFill>
              <a:effectLst/>
              <a:latin typeface="Calibri" panose="020F0502020204030204" pitchFamily="34" charset="0"/>
            </a:rPr>
            <a:t>	* Kies je voor totaal dan hoef je de aantal weken niet te vullen</a:t>
          </a:r>
          <a:r>
            <a:rPr lang="nl-NL"/>
            <a:t> </a:t>
          </a:r>
        </a:p>
        <a:p>
          <a:r>
            <a:rPr lang="nl-NL" sz="1100" b="0" i="0" u="none" strike="noStrike">
              <a:solidFill>
                <a:srgbClr val="000000"/>
              </a:solidFill>
              <a:effectLst/>
              <a:latin typeface="Calibri" panose="020F0502020204030204" pitchFamily="34" charset="0"/>
            </a:rPr>
            <a:t>5. Vervolgens vul je kolom Aantal eenheden in: dit doe je op basis van je keuze in de kolom Rekenmethode</a:t>
          </a:r>
          <a:r>
            <a:rPr lang="nl-NL"/>
            <a:t> </a:t>
          </a:r>
        </a:p>
        <a:p>
          <a:r>
            <a:rPr lang="nl-NL" sz="1100" b="0" i="0" u="none" strike="noStrike">
              <a:solidFill>
                <a:srgbClr val="000000"/>
              </a:solidFill>
              <a:effectLst/>
              <a:latin typeface="Calibri" panose="020F0502020204030204" pitchFamily="34" charset="0"/>
            </a:rPr>
            <a:t>	* heb je voor week gekozen dan vul je de aantal eenheden per week in</a:t>
          </a:r>
          <a:r>
            <a:rPr lang="nl-NL"/>
            <a:t> </a:t>
          </a:r>
        </a:p>
        <a:p>
          <a:r>
            <a:rPr lang="nl-NL" sz="1100" b="0" i="0" u="none" strike="noStrike">
              <a:solidFill>
                <a:srgbClr val="000000"/>
              </a:solidFill>
              <a:effectLst/>
              <a:latin typeface="Calibri" panose="020F0502020204030204" pitchFamily="34" charset="0"/>
            </a:rPr>
            <a:t>	* heb je voor totaal gekozen: vul het totaal aantal eenheden in</a:t>
          </a:r>
          <a:r>
            <a:rPr lang="nl-NL"/>
            <a:t> </a:t>
          </a:r>
        </a:p>
        <a:p>
          <a:r>
            <a:rPr lang="nl-NL" sz="1100" b="0" i="0" u="none" strike="noStrike">
              <a:solidFill>
                <a:srgbClr val="000000"/>
              </a:solidFill>
              <a:effectLst/>
              <a:latin typeface="Calibri" panose="020F0502020204030204" pitchFamily="34" charset="0"/>
            </a:rPr>
            <a:t>	* Als je een dienst hebt die als eenheid dagdeel bevat, geef dan de aantal dagdelen per week of totaal op</a:t>
          </a:r>
          <a:r>
            <a:rPr lang="nl-NL"/>
            <a:t> </a:t>
          </a:r>
        </a:p>
        <a:p>
          <a:endParaRPr lang="nl-NL" sz="1100" b="0" i="0" u="none" strike="noStrike">
            <a:solidFill>
              <a:srgbClr val="000000"/>
            </a:solidFill>
            <a:effectLst/>
            <a:latin typeface="Calibri" panose="020F0502020204030204" pitchFamily="34" charset="0"/>
          </a:endParaRPr>
        </a:p>
        <a:p>
          <a:r>
            <a:rPr lang="nl-NL" sz="1100" b="0" i="0" u="none" strike="noStrike">
              <a:solidFill>
                <a:srgbClr val="000000"/>
              </a:solidFill>
              <a:effectLst/>
              <a:latin typeface="Calibri" panose="020F0502020204030204" pitchFamily="34" charset="0"/>
            </a:rPr>
            <a:t>De rest wordt zelf berekend</a:t>
          </a:r>
          <a:r>
            <a:rPr lang="nl-NL" sz="1100" b="0" i="0" u="none" strike="noStrike">
              <a:solidFill>
                <a:schemeClr val="dk1"/>
              </a:solidFill>
              <a:effectLst/>
              <a:latin typeface="+mn-lt"/>
            </a:rPr>
            <a:t>.</a:t>
          </a:r>
          <a:r>
            <a:rPr lang="nl-NL" sz="1100" b="0" i="0" u="none" strike="noStrike" baseline="0">
              <a:solidFill>
                <a:schemeClr val="dk1"/>
              </a:solidFill>
              <a:effectLst/>
              <a:latin typeface="+mn-lt"/>
            </a:rPr>
            <a:t> Sla het bestand op en mail hem naar maatwerk@jeugdzhz.nl</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36</xdr:row>
      <xdr:rowOff>0</xdr:rowOff>
    </xdr:from>
    <xdr:to>
      <xdr:col>29</xdr:col>
      <xdr:colOff>0</xdr:colOff>
      <xdr:row>51</xdr:row>
      <xdr:rowOff>0</xdr:rowOff>
    </xdr:to>
    <xdr:sp macro="" textlink="" fLocksText="0">
      <xdr:nvSpPr>
        <xdr:cNvPr id="2" name="Tekstvak 1">
          <a:extLst>
            <a:ext uri="{FF2B5EF4-FFF2-40B4-BE49-F238E27FC236}">
              <a16:creationId xmlns:a16="http://schemas.microsoft.com/office/drawing/2014/main" id="{87AE2111-8876-CDC5-7077-C94131EB4C85}"/>
            </a:ext>
          </a:extLst>
        </xdr:cNvPr>
        <xdr:cNvSpPr txBox="1"/>
      </xdr:nvSpPr>
      <xdr:spPr>
        <a:xfrm>
          <a:off x="9526" y="6448425"/>
          <a:ext cx="7534274"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Wat is de reden dat de zorg niet vanuit het gecontracteerde aanbod ingezet kan worden? Vermeld ook met welke gecontracteerde aanbieders er overleg is geweest en wat hun reden van afwijzing is</a:t>
          </a:r>
          <a:r>
            <a:rPr lang="nl-NL" sz="1100" baseline="0"/>
            <a:t> (inclusief contactgegevens van aanbieder naam, e-mail en telefoonnummer)</a:t>
          </a:r>
          <a:endParaRPr lang="nl-NL" sz="1100"/>
        </a:p>
      </xdr:txBody>
    </xdr:sp>
    <xdr:clientData fLocksWithSheet="0"/>
  </xdr:twoCellAnchor>
  <xdr:twoCellAnchor>
    <xdr:from>
      <xdr:col>0</xdr:col>
      <xdr:colOff>0</xdr:colOff>
      <xdr:row>54</xdr:row>
      <xdr:rowOff>0</xdr:rowOff>
    </xdr:from>
    <xdr:to>
      <xdr:col>29</xdr:col>
      <xdr:colOff>0</xdr:colOff>
      <xdr:row>69</xdr:row>
      <xdr:rowOff>0</xdr:rowOff>
    </xdr:to>
    <xdr:sp macro="" textlink="" fLocksText="0">
      <xdr:nvSpPr>
        <xdr:cNvPr id="3" name="Tekstvak 2">
          <a:extLst>
            <a:ext uri="{FF2B5EF4-FFF2-40B4-BE49-F238E27FC236}">
              <a16:creationId xmlns:a16="http://schemas.microsoft.com/office/drawing/2014/main" id="{66166967-39AF-45F1-A855-AB0905114B69}"/>
            </a:ext>
          </a:extLst>
        </xdr:cNvPr>
        <xdr:cNvSpPr txBox="1"/>
      </xdr:nvSpPr>
      <xdr:spPr>
        <a:xfrm>
          <a:off x="0" y="9877425"/>
          <a:ext cx="7543800"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Welke acties zijn er nodig om dit perspectief te realiseren en in hoeverre zijn deze al uitgezet? (bv. een aanmelding bij een gecontracteerde aanbieder)</a:t>
          </a:r>
          <a:endParaRPr lang="nl-NL">
            <a:effectLst/>
          </a:endParaRPr>
        </a:p>
      </xdr:txBody>
    </xdr:sp>
    <xdr:clientData fLocksWithSheet="0"/>
  </xdr:twoCellAnchor>
  <xdr:twoCellAnchor editAs="oneCell">
    <xdr:from>
      <xdr:col>17</xdr:col>
      <xdr:colOff>161925</xdr:colOff>
      <xdr:row>0</xdr:row>
      <xdr:rowOff>200025</xdr:rowOff>
    </xdr:from>
    <xdr:to>
      <xdr:col>27</xdr:col>
      <xdr:colOff>64770</xdr:colOff>
      <xdr:row>0</xdr:row>
      <xdr:rowOff>697230</xdr:rowOff>
    </xdr:to>
    <xdr:pic>
      <xdr:nvPicPr>
        <xdr:cNvPr id="6" name="Graphic 6">
          <a:extLst>
            <a:ext uri="{FF2B5EF4-FFF2-40B4-BE49-F238E27FC236}">
              <a16:creationId xmlns:a16="http://schemas.microsoft.com/office/drawing/2014/main" id="{C91869B8-46C9-4697-A4BA-2456323445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33925" y="200025"/>
          <a:ext cx="238125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33618</xdr:colOff>
      <xdr:row>0</xdr:row>
      <xdr:rowOff>224118</xdr:rowOff>
    </xdr:from>
    <xdr:to>
      <xdr:col>59</xdr:col>
      <xdr:colOff>84044</xdr:colOff>
      <xdr:row>0</xdr:row>
      <xdr:rowOff>719418</xdr:rowOff>
    </xdr:to>
    <xdr:pic>
      <xdr:nvPicPr>
        <xdr:cNvPr id="2" name="Graphic 6">
          <a:extLst>
            <a:ext uri="{FF2B5EF4-FFF2-40B4-BE49-F238E27FC236}">
              <a16:creationId xmlns:a16="http://schemas.microsoft.com/office/drawing/2014/main" id="{7CE9AADD-E275-4164-AA27-E9B6A1CDF8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1147" y="224118"/>
          <a:ext cx="2381250" cy="4953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_inhoudsopgave" displayName="Tabel_inhoudsopgave" ref="A7:C11" totalsRowShown="0" headerRowDxfId="12" headerRowBorderDxfId="11" tableBorderDxfId="10" totalsRowBorderDxfId="9">
  <autoFilter ref="A7:C11" xr:uid="{00000000-0009-0000-0100-000001000000}"/>
  <tableColumns count="3">
    <tableColumn id="1" xr3:uid="{00000000-0010-0000-0000-000001000000}" name="Tab" dataDxfId="8"/>
    <tableColumn id="2" xr3:uid="{00000000-0010-0000-0000-000002000000}" name="Omschrijving"/>
    <tableColumn id="3" xr3:uid="{00000000-0010-0000-0000-000003000000}" name="Link" dataDxfId="7" dataCellStyle="Hyperlink">
      <calculatedColumnFormula>IF(Tabel_inhoudsopgave[[#This Row],[Tab]]="","",HYPERLINK("#'"&amp;Tabel_inhoudsopgave[[#This Row],[Tab]]&amp;"'!A1","link"))</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J11"/>
  <sheetViews>
    <sheetView showGridLines="0" workbookViewId="0">
      <pane ySplit="7" topLeftCell="A8" activePane="bottomLeft" state="frozen"/>
      <selection pane="bottomLeft" activeCell="B18" sqref="B18"/>
    </sheetView>
  </sheetViews>
  <sheetFormatPr defaultRowHeight="14.4" x14ac:dyDescent="0.3"/>
  <cols>
    <col min="1" max="1" width="31.6640625" bestFit="1" customWidth="1"/>
    <col min="2" max="2" width="44" customWidth="1"/>
    <col min="3" max="3" width="7.109375" bestFit="1" customWidth="1"/>
  </cols>
  <sheetData>
    <row r="1" spans="1:10" ht="21" x14ac:dyDescent="0.3">
      <c r="A1" s="8" t="str">
        <f>HYPERLINK("#'"&amp;"INDEX"&amp;"'!A1","GoTo Index")</f>
        <v>GoTo Index</v>
      </c>
      <c r="B1" s="63" t="s">
        <v>287</v>
      </c>
      <c r="C1" s="9"/>
      <c r="D1" s="9"/>
      <c r="E1" s="9"/>
      <c r="F1" s="9"/>
      <c r="G1" s="9"/>
      <c r="H1" s="9"/>
      <c r="I1" s="9"/>
      <c r="J1" s="9"/>
    </row>
    <row r="2" spans="1:10" x14ac:dyDescent="0.3">
      <c r="A2" s="10"/>
    </row>
    <row r="3" spans="1:10" x14ac:dyDescent="0.3">
      <c r="A3" s="10" t="s">
        <v>30</v>
      </c>
      <c r="B3" s="6">
        <v>2026</v>
      </c>
    </row>
    <row r="4" spans="1:10" x14ac:dyDescent="0.3">
      <c r="A4" s="10" t="s">
        <v>37</v>
      </c>
      <c r="B4" s="21">
        <v>46013</v>
      </c>
    </row>
    <row r="5" spans="1:10" hidden="1" x14ac:dyDescent="0.3">
      <c r="A5" s="10" t="s">
        <v>38</v>
      </c>
      <c r="B5" s="21">
        <v>44609</v>
      </c>
    </row>
    <row r="6" spans="1:10" x14ac:dyDescent="0.3">
      <c r="A6" s="10"/>
    </row>
    <row r="7" spans="1:10" ht="14.25" customHeight="1" x14ac:dyDescent="0.3">
      <c r="A7" s="11" t="s">
        <v>25</v>
      </c>
      <c r="B7" s="11" t="s">
        <v>26</v>
      </c>
      <c r="C7" s="11" t="s">
        <v>27</v>
      </c>
    </row>
    <row r="8" spans="1:10" x14ac:dyDescent="0.3">
      <c r="A8" s="49" t="s">
        <v>28</v>
      </c>
      <c r="B8" s="49" t="s">
        <v>29</v>
      </c>
      <c r="C8" s="12" t="str">
        <f>IF(Tabel_inhoudsopgave[[#This Row],[Tab]]="","",HYPERLINK("#'"&amp;Tabel_inhoudsopgave[[#This Row],[Tab]]&amp;"'!A1","link"))</f>
        <v>link</v>
      </c>
    </row>
    <row r="9" spans="1:10" ht="37.799999999999997" x14ac:dyDescent="0.3">
      <c r="A9" s="49" t="s">
        <v>267</v>
      </c>
      <c r="B9" s="49" t="s">
        <v>266</v>
      </c>
      <c r="C9" s="13" t="str">
        <f>IF(Tabel_inhoudsopgave[[#This Row],[Tab]]="","",HYPERLINK("#'"&amp;Tabel_inhoudsopgave[[#This Row],[Tab]]&amp;"'!A1","link"))</f>
        <v>link</v>
      </c>
    </row>
    <row r="10" spans="1:10" ht="25.2" x14ac:dyDescent="0.3">
      <c r="A10" s="49" t="s">
        <v>268</v>
      </c>
      <c r="B10" s="49" t="s">
        <v>264</v>
      </c>
      <c r="C10" s="13" t="str">
        <f>IF(Tabel_inhoudsopgave[[#This Row],[Tab]]="","",HYPERLINK("#'"&amp;Tabel_inhoudsopgave[[#This Row],[Tab]]&amp;"'!A1","link"))</f>
        <v>link</v>
      </c>
    </row>
    <row r="11" spans="1:10" x14ac:dyDescent="0.3">
      <c r="A11" s="49" t="s">
        <v>34</v>
      </c>
      <c r="B11" s="50" t="s">
        <v>36</v>
      </c>
      <c r="C11" s="13" t="str">
        <f>IF(Tabel_inhoudsopgave[[#This Row],[Tab]]="","",HYPERLINK("#'"&amp;Tabel_inhoudsopgave[[#This Row],[Tab]]&amp;"'!A1","link"))</f>
        <v>link</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0716-3A3E-474C-B793-A46CB44678FE}">
  <dimension ref="A1"/>
  <sheetViews>
    <sheetView workbookViewId="0">
      <selection activeCell="B21" sqref="B21"/>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F5C0-A4CD-4540-9592-BAF4DF611EDC}">
  <dimension ref="A1:AF65"/>
  <sheetViews>
    <sheetView showGridLines="0" tabSelected="1" topLeftCell="A3" workbookViewId="0">
      <selection activeCell="AP16" sqref="AP16"/>
    </sheetView>
  </sheetViews>
  <sheetFormatPr defaultColWidth="3.6640625" defaultRowHeight="14.4" x14ac:dyDescent="0.3"/>
  <cols>
    <col min="10" max="10" width="7.33203125" customWidth="1"/>
    <col min="11" max="11" width="9.109375" bestFit="1" customWidth="1"/>
  </cols>
  <sheetData>
    <row r="1" spans="1:32" ht="74.25" customHeight="1" x14ac:dyDescent="0.3">
      <c r="A1" s="63" t="s">
        <v>269</v>
      </c>
      <c r="B1" s="63"/>
      <c r="C1" s="63"/>
      <c r="D1" s="63"/>
      <c r="E1" s="63"/>
      <c r="F1" s="63"/>
      <c r="G1" s="63"/>
      <c r="H1" s="63"/>
      <c r="I1" s="63"/>
      <c r="J1" s="63"/>
      <c r="K1" s="63"/>
      <c r="L1" s="63"/>
      <c r="M1" s="63"/>
      <c r="N1" s="63"/>
      <c r="O1" s="63"/>
      <c r="P1" s="63"/>
      <c r="Q1" s="63"/>
      <c r="R1" s="63"/>
      <c r="S1" s="69"/>
      <c r="T1" s="69"/>
      <c r="U1" s="69"/>
      <c r="V1" s="69"/>
      <c r="W1" s="69"/>
      <c r="X1" s="69"/>
      <c r="Y1" s="69"/>
      <c r="Z1" s="69"/>
      <c r="AA1" s="69"/>
      <c r="AB1" s="69"/>
      <c r="AC1" s="69"/>
    </row>
    <row r="3" spans="1:32" x14ac:dyDescent="0.3">
      <c r="A3" t="s">
        <v>266</v>
      </c>
    </row>
    <row r="4" spans="1:32" x14ac:dyDescent="0.3">
      <c r="A4" t="s">
        <v>271</v>
      </c>
    </row>
    <row r="6" spans="1:32" x14ac:dyDescent="0.3">
      <c r="A6" s="40" t="s">
        <v>250</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row>
    <row r="7" spans="1:32" x14ac:dyDescent="0.3">
      <c r="A7" s="1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row>
    <row r="8" spans="1:32" x14ac:dyDescent="0.3">
      <c r="A8" t="s">
        <v>249</v>
      </c>
      <c r="K8" s="86"/>
      <c r="L8" s="87"/>
      <c r="M8" s="87"/>
      <c r="N8" s="87"/>
      <c r="O8" s="87"/>
      <c r="P8" s="87"/>
      <c r="Q8" s="87"/>
      <c r="R8" s="87"/>
      <c r="S8" s="87"/>
      <c r="T8" s="87"/>
      <c r="U8" s="87"/>
      <c r="V8" s="87"/>
      <c r="W8" s="87"/>
      <c r="X8" s="87"/>
      <c r="Y8" s="87"/>
      <c r="Z8" s="87"/>
      <c r="AA8" s="87"/>
      <c r="AB8" s="87"/>
      <c r="AC8" s="88"/>
    </row>
    <row r="9" spans="1:32" ht="16.5" customHeight="1" x14ac:dyDescent="0.3">
      <c r="A9" t="s">
        <v>216</v>
      </c>
      <c r="K9" s="86"/>
      <c r="L9" s="87"/>
      <c r="M9" s="87"/>
      <c r="N9" s="87"/>
      <c r="O9" s="87"/>
      <c r="P9" s="87"/>
      <c r="Q9" s="87"/>
      <c r="R9" s="87"/>
      <c r="S9" s="87"/>
      <c r="T9" s="87"/>
      <c r="U9" s="87"/>
      <c r="V9" s="87"/>
      <c r="W9" s="87"/>
      <c r="X9" s="87"/>
      <c r="Y9" s="87"/>
      <c r="Z9" s="87"/>
      <c r="AA9" s="87"/>
      <c r="AB9" s="87"/>
      <c r="AC9" s="88"/>
    </row>
    <row r="10" spans="1:32" x14ac:dyDescent="0.3">
      <c r="A10" t="s">
        <v>35</v>
      </c>
      <c r="K10" s="89"/>
      <c r="L10" s="90"/>
      <c r="M10" s="90"/>
      <c r="N10" s="90"/>
      <c r="O10" s="90"/>
      <c r="P10" s="90"/>
      <c r="Q10" s="90"/>
      <c r="R10" s="90"/>
      <c r="S10" s="90"/>
      <c r="T10" s="90"/>
      <c r="U10" s="90"/>
      <c r="V10" s="90"/>
      <c r="W10" s="90"/>
      <c r="X10" s="90"/>
      <c r="Y10" s="90"/>
      <c r="Z10" s="90"/>
      <c r="AA10" s="90"/>
      <c r="AB10" s="90"/>
      <c r="AC10" s="91"/>
      <c r="AF10" s="1"/>
    </row>
    <row r="11" spans="1:32" x14ac:dyDescent="0.3">
      <c r="A11" t="s">
        <v>261</v>
      </c>
      <c r="K11" s="92" t="str">
        <f>IF(var_bsn="","vul een BSN in",
IF(AND(LEN(var_bsn)=9,ISNUMBER(var_bsn*1),IFERROR(MOD((MID(var_bsn,1,1)*9)+(MID(var_bsn,2,1)*8)+(MID(var_bsn,3,1)*7)+(MID(var_bsn,4,1)*6)+(MID(var_bsn,5,1)*5)+(MID(var_bsn,6,1)*4)+(MID(var_bsn,7,1)*3)+(MID(var_bsn,8,1)*2)+RIGHT(var_bsn)*-1,11),999)=0),
"Geldig BSN nummer","Ongeldig BSN nummer"))</f>
        <v>vul een BSN in</v>
      </c>
      <c r="L11" s="92"/>
      <c r="M11" s="92"/>
      <c r="N11" s="92"/>
      <c r="O11" s="92"/>
      <c r="P11" s="92"/>
      <c r="Q11" s="92"/>
      <c r="R11" s="92"/>
      <c r="S11" s="92"/>
      <c r="T11" s="92"/>
      <c r="U11" s="92"/>
      <c r="V11" s="92"/>
      <c r="W11" s="92"/>
      <c r="X11" s="92"/>
      <c r="Y11" s="92"/>
      <c r="Z11" s="92"/>
      <c r="AA11" s="92"/>
      <c r="AB11" s="92"/>
      <c r="AC11" s="92"/>
      <c r="AF11" s="1"/>
    </row>
    <row r="12" spans="1:32" ht="15" customHeight="1" x14ac:dyDescent="0.3">
      <c r="A12" t="s">
        <v>229</v>
      </c>
      <c r="K12" s="86"/>
      <c r="L12" s="87"/>
      <c r="M12" s="87"/>
      <c r="N12" s="87"/>
      <c r="O12" s="87"/>
      <c r="P12" s="87"/>
      <c r="Q12" s="87"/>
      <c r="R12" s="87"/>
      <c r="S12" s="87"/>
      <c r="T12" s="87"/>
      <c r="U12" s="87"/>
      <c r="V12" s="87"/>
      <c r="W12" s="87"/>
      <c r="X12" s="87"/>
      <c r="Y12" s="87"/>
      <c r="Z12" s="87"/>
      <c r="AA12" s="87"/>
      <c r="AB12" s="87"/>
      <c r="AC12" s="88"/>
    </row>
    <row r="13" spans="1:32" ht="16.5" customHeight="1" x14ac:dyDescent="0.3">
      <c r="A13" t="s">
        <v>285</v>
      </c>
      <c r="K13" s="86"/>
      <c r="L13" s="87"/>
      <c r="M13" s="87"/>
      <c r="N13" s="87"/>
      <c r="O13" s="87"/>
      <c r="P13" s="87"/>
      <c r="Q13" s="87"/>
      <c r="R13" s="87"/>
      <c r="S13" s="87"/>
      <c r="T13" s="87"/>
      <c r="U13" s="87"/>
      <c r="V13" s="87"/>
      <c r="W13" s="87"/>
      <c r="X13" s="87"/>
      <c r="Y13" s="87"/>
      <c r="Z13" s="87"/>
      <c r="AA13" s="87"/>
      <c r="AB13" s="87"/>
      <c r="AC13" s="88"/>
    </row>
    <row r="14" spans="1:32" ht="16.5" customHeight="1" x14ac:dyDescent="0.3">
      <c r="A14" t="s">
        <v>281</v>
      </c>
      <c r="K14" s="86"/>
      <c r="L14" s="87"/>
      <c r="M14" s="87"/>
      <c r="N14" s="87"/>
      <c r="O14" s="87"/>
      <c r="P14" s="87"/>
      <c r="Q14" s="87"/>
      <c r="R14" s="87"/>
      <c r="S14" s="87"/>
      <c r="T14" s="87"/>
      <c r="U14" s="87"/>
      <c r="V14" s="87"/>
      <c r="W14" s="87"/>
      <c r="X14" s="87"/>
      <c r="Y14" s="87"/>
      <c r="Z14" s="87"/>
      <c r="AA14" s="87"/>
      <c r="AB14" s="87"/>
      <c r="AC14" s="88"/>
    </row>
    <row r="15" spans="1:32" ht="16.5" customHeight="1" x14ac:dyDescent="0.3"/>
    <row r="16" spans="1:32" x14ac:dyDescent="0.3">
      <c r="A16" s="40" t="s">
        <v>282</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row>
    <row r="18" spans="1:29" x14ac:dyDescent="0.3">
      <c r="A18" t="s">
        <v>283</v>
      </c>
      <c r="K18" s="86"/>
      <c r="L18" s="87"/>
      <c r="M18" s="87"/>
      <c r="N18" s="87"/>
      <c r="O18" s="87"/>
      <c r="P18" s="87"/>
      <c r="Q18" s="87"/>
      <c r="R18" s="87"/>
      <c r="S18" s="87"/>
      <c r="T18" s="87"/>
      <c r="U18" s="87"/>
      <c r="V18" s="87"/>
      <c r="W18" s="87"/>
      <c r="X18" s="87"/>
      <c r="Y18" s="87"/>
      <c r="Z18" s="87"/>
      <c r="AA18" s="87"/>
      <c r="AB18" s="87"/>
      <c r="AC18" s="88"/>
    </row>
    <row r="19" spans="1:29" ht="16.5" customHeight="1" x14ac:dyDescent="0.3">
      <c r="A19" t="s">
        <v>248</v>
      </c>
      <c r="K19" s="86"/>
      <c r="L19" s="87"/>
      <c r="M19" s="87"/>
      <c r="N19" s="87"/>
      <c r="O19" s="87"/>
      <c r="P19" s="87"/>
      <c r="Q19" s="87"/>
      <c r="R19" s="87"/>
      <c r="S19" s="87"/>
      <c r="T19" s="87"/>
      <c r="U19" s="87"/>
      <c r="V19" s="87"/>
      <c r="W19" s="87"/>
      <c r="X19" s="87"/>
      <c r="Y19" s="87"/>
      <c r="Z19" s="87"/>
      <c r="AA19" s="87"/>
      <c r="AB19" s="87"/>
      <c r="AC19" s="88"/>
    </row>
    <row r="20" spans="1:29" ht="16.5" customHeight="1" x14ac:dyDescent="0.3">
      <c r="A20" t="s">
        <v>247</v>
      </c>
      <c r="K20" s="86"/>
      <c r="L20" s="87"/>
      <c r="M20" s="87"/>
      <c r="N20" s="87"/>
      <c r="O20" s="87"/>
      <c r="P20" s="87"/>
      <c r="Q20" s="87"/>
      <c r="R20" s="87"/>
      <c r="S20" s="87"/>
      <c r="T20" s="87"/>
      <c r="U20" s="87"/>
      <c r="V20" s="87"/>
      <c r="W20" s="87"/>
      <c r="X20" s="87"/>
      <c r="Y20" s="87"/>
      <c r="Z20" s="87"/>
      <c r="AA20" s="87"/>
      <c r="AB20" s="87"/>
      <c r="AC20" s="88"/>
    </row>
    <row r="21" spans="1:29" ht="16.5" customHeight="1" x14ac:dyDescent="0.3"/>
    <row r="22" spans="1:29" x14ac:dyDescent="0.3">
      <c r="A22" s="40" t="s">
        <v>252</v>
      </c>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row>
    <row r="24" spans="1:29" x14ac:dyDescent="0.3">
      <c r="A24" t="s">
        <v>40</v>
      </c>
      <c r="K24" s="86"/>
      <c r="L24" s="87"/>
      <c r="M24" s="87"/>
      <c r="N24" s="87"/>
      <c r="O24" s="87"/>
      <c r="P24" s="87"/>
      <c r="Q24" s="87"/>
      <c r="R24" s="87"/>
      <c r="S24" s="87"/>
      <c r="T24" s="87"/>
      <c r="U24" s="87"/>
      <c r="V24" s="87"/>
      <c r="W24" s="87"/>
      <c r="X24" s="87"/>
      <c r="Y24" s="87"/>
      <c r="Z24" s="87"/>
      <c r="AA24" s="87"/>
      <c r="AB24" s="87"/>
      <c r="AC24" s="88"/>
    </row>
    <row r="25" spans="1:29" ht="16.5" customHeight="1" x14ac:dyDescent="0.3">
      <c r="A25" t="s">
        <v>251</v>
      </c>
      <c r="K25" s="86"/>
      <c r="L25" s="87"/>
      <c r="M25" s="87"/>
      <c r="N25" s="87"/>
      <c r="O25" s="87"/>
      <c r="P25" s="87"/>
      <c r="Q25" s="87"/>
      <c r="R25" s="87"/>
      <c r="S25" s="87"/>
      <c r="T25" s="87"/>
      <c r="U25" s="87"/>
      <c r="V25" s="87"/>
      <c r="W25" s="87"/>
      <c r="X25" s="87"/>
      <c r="Y25" s="87"/>
      <c r="Z25" s="87"/>
      <c r="AA25" s="87"/>
      <c r="AB25" s="87"/>
      <c r="AC25" s="88"/>
    </row>
    <row r="26" spans="1:29" x14ac:dyDescent="0.3">
      <c r="A26" t="s">
        <v>284</v>
      </c>
      <c r="K26" s="86"/>
      <c r="L26" s="87"/>
      <c r="M26" s="87"/>
      <c r="N26" s="87"/>
      <c r="O26" s="87"/>
      <c r="P26" s="87"/>
      <c r="Q26" s="87"/>
      <c r="R26" s="87"/>
      <c r="S26" s="87"/>
      <c r="T26" s="87"/>
      <c r="U26" s="87"/>
      <c r="V26" s="87"/>
      <c r="W26" s="87"/>
      <c r="X26" s="87"/>
      <c r="Y26" s="87"/>
      <c r="Z26" s="87"/>
      <c r="AA26" s="87"/>
      <c r="AB26" s="87"/>
      <c r="AC26" s="88"/>
    </row>
    <row r="27" spans="1:29" x14ac:dyDescent="0.3">
      <c r="A27" t="s">
        <v>248</v>
      </c>
      <c r="K27" s="86"/>
      <c r="L27" s="87"/>
      <c r="M27" s="87"/>
      <c r="N27" s="87"/>
      <c r="O27" s="87"/>
      <c r="P27" s="87"/>
      <c r="Q27" s="87"/>
      <c r="R27" s="87"/>
      <c r="S27" s="87"/>
      <c r="T27" s="87"/>
      <c r="U27" s="87"/>
      <c r="V27" s="87"/>
      <c r="W27" s="87"/>
      <c r="X27" s="87"/>
      <c r="Y27" s="87"/>
      <c r="Z27" s="87"/>
      <c r="AA27" s="87"/>
      <c r="AB27" s="87"/>
      <c r="AC27" s="88"/>
    </row>
    <row r="28" spans="1:29" x14ac:dyDescent="0.3">
      <c r="A28" t="s">
        <v>247</v>
      </c>
      <c r="K28" s="86"/>
      <c r="L28" s="87"/>
      <c r="M28" s="87"/>
      <c r="N28" s="87"/>
      <c r="O28" s="87"/>
      <c r="P28" s="87"/>
      <c r="Q28" s="87"/>
      <c r="R28" s="87"/>
      <c r="S28" s="87"/>
      <c r="T28" s="87"/>
      <c r="U28" s="87"/>
      <c r="V28" s="87"/>
      <c r="W28" s="87"/>
      <c r="X28" s="87"/>
      <c r="Y28" s="87"/>
      <c r="Z28" s="87"/>
      <c r="AA28" s="87"/>
      <c r="AB28" s="87"/>
      <c r="AC28" s="88"/>
    </row>
    <row r="31" spans="1:29" x14ac:dyDescent="0.3">
      <c r="A31" s="40" t="s">
        <v>255</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row>
    <row r="33" spans="1:29" x14ac:dyDescent="0.3">
      <c r="A33" t="s">
        <v>256</v>
      </c>
    </row>
    <row r="35" spans="1:29" x14ac:dyDescent="0.3">
      <c r="A35" s="40" t="s">
        <v>253</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row>
    <row r="53" spans="1:29" x14ac:dyDescent="0.3">
      <c r="A53" s="40" t="s">
        <v>254</v>
      </c>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row>
    <row r="65" customFormat="1" x14ac:dyDescent="0.3"/>
  </sheetData>
  <mergeCells count="15">
    <mergeCell ref="K26:AC26"/>
    <mergeCell ref="K28:AC28"/>
    <mergeCell ref="K27:AC27"/>
    <mergeCell ref="K25:AC25"/>
    <mergeCell ref="K8:AC8"/>
    <mergeCell ref="K9:AC9"/>
    <mergeCell ref="K10:AC10"/>
    <mergeCell ref="K12:AC12"/>
    <mergeCell ref="K24:AC24"/>
    <mergeCell ref="K11:AC11"/>
    <mergeCell ref="K13:AC13"/>
    <mergeCell ref="K14:AC14"/>
    <mergeCell ref="K18:AC18"/>
    <mergeCell ref="K19:AC19"/>
    <mergeCell ref="K20:AC20"/>
  </mergeCells>
  <conditionalFormatting sqref="K11">
    <cfRule type="cellIs" dxfId="6" priority="1" operator="equal">
      <formula>"Ongeldig BSN nummer"</formula>
    </cfRule>
  </conditionalFormatting>
  <dataValidations count="2">
    <dataValidation type="list" allowBlank="1" showInputMessage="1" showErrorMessage="1" prompt="In dit veld kan de verantwoordelijke gemeente conform het woonplaatsbeginsel geselecteerd worden." sqref="K12" xr:uid="{52AD1006-DFFF-4E9D-B729-3920392D62D7}">
      <formula1>var_list_gemeenten</formula1>
    </dataValidation>
    <dataValidation type="list" allowBlank="1" showInputMessage="1" showErrorMessage="1" prompt="Voldoet deze zorgaanbieder aan de gestelde kwaliteitscriteria in de jeugdwet? (o.a. SKJ of BIG registratie, verslaglegging, frequente evaluaties en meldcode kindermishandeling)" sqref="K25:AC25 K21:AC21" xr:uid="{5B719A15-7186-4B99-9FF3-0B2CC3B13430}">
      <formula1>var_list_ja_nee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dimension ref="A1:BM173"/>
  <sheetViews>
    <sheetView showGridLines="0" zoomScale="85" zoomScaleNormal="85" workbookViewId="0">
      <pane ySplit="1" topLeftCell="A2" activePane="bottomLeft" state="frozen"/>
      <selection activeCell="B21" sqref="B21"/>
      <selection pane="bottomLeft" activeCell="AI18" sqref="AI18:AM18"/>
    </sheetView>
  </sheetViews>
  <sheetFormatPr defaultColWidth="0" defaultRowHeight="14.4" zeroHeight="1" x14ac:dyDescent="0.3"/>
  <cols>
    <col min="1" max="64" width="2.6640625" style="15" customWidth="1"/>
    <col min="65" max="65" width="2.33203125" style="15" customWidth="1"/>
    <col min="66" max="16384" width="9.109375" style="15" hidden="1"/>
  </cols>
  <sheetData>
    <row r="1" spans="1:64" customFormat="1" ht="74.25" customHeight="1" x14ac:dyDescent="0.3">
      <c r="A1" s="14" t="s">
        <v>262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52"/>
      <c r="BC1" s="52"/>
      <c r="BD1" s="52"/>
      <c r="BE1" s="52"/>
      <c r="BF1" s="52"/>
      <c r="BG1" s="52"/>
      <c r="BH1" s="52"/>
      <c r="BI1" s="52"/>
      <c r="BJ1" s="52"/>
      <c r="BK1" s="52"/>
      <c r="BL1" s="52"/>
    </row>
    <row r="2" spans="1:64" x14ac:dyDescent="0.3">
      <c r="A2" t="s">
        <v>270</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row>
    <row r="3" spans="1:64" x14ac:dyDescent="0.3">
      <c r="A3" t="s">
        <v>265</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row>
    <row r="4" spans="1:64" x14ac:dyDescent="0.3">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row>
    <row r="5" spans="1:64" x14ac:dyDescent="0.3">
      <c r="A5" s="68" t="s">
        <v>275</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row>
    <row r="6" spans="1:64" x14ac:dyDescent="0.3">
      <c r="A6" s="29" t="s">
        <v>263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row>
    <row r="7" spans="1:64" x14ac:dyDescent="0.3"/>
    <row r="8" spans="1:64" x14ac:dyDescent="0.3">
      <c r="A8" s="40" t="s">
        <v>189</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F8" s="40" t="s">
        <v>259</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row>
    <row r="9" spans="1:64" x14ac:dyDescent="0.3">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row>
    <row r="10" spans="1:64" ht="15" customHeight="1" x14ac:dyDescent="0.3">
      <c r="A10" s="31" t="s">
        <v>40</v>
      </c>
      <c r="B10" s="32"/>
      <c r="C10" s="32"/>
      <c r="D10" s="32"/>
      <c r="E10" s="32"/>
      <c r="F10" s="32"/>
      <c r="G10" s="32"/>
      <c r="H10" s="32"/>
      <c r="I10" s="32"/>
      <c r="J10" s="32"/>
      <c r="K10" s="121" t="str">
        <f>IF(OR('1a formulier inzet niet gecontr'!$K$24="",'1a formulier inzet niet gecontr'!$K$24=0),"",'1a formulier inzet niet gecontr'!$K$24)</f>
        <v/>
      </c>
      <c r="L10" s="121"/>
      <c r="M10" s="121"/>
      <c r="N10" s="121"/>
      <c r="O10" s="121"/>
      <c r="P10" s="121"/>
      <c r="Q10" s="121"/>
      <c r="R10" s="121"/>
      <c r="S10" s="121"/>
      <c r="T10" s="121"/>
      <c r="U10" s="121"/>
      <c r="V10" s="121"/>
      <c r="W10" s="121"/>
      <c r="X10" s="121"/>
      <c r="Y10" s="121"/>
      <c r="Z10" s="121"/>
      <c r="AA10" s="121"/>
      <c r="AB10" s="121"/>
      <c r="AC10" s="121"/>
      <c r="AF10" s="34" t="s">
        <v>257</v>
      </c>
      <c r="AG10" s="35"/>
      <c r="AH10" s="35"/>
      <c r="AI10" s="35"/>
      <c r="AJ10" s="35"/>
      <c r="AK10" s="35"/>
      <c r="AL10" s="35"/>
      <c r="AM10" s="35"/>
      <c r="AN10" s="35"/>
      <c r="AO10" s="35"/>
      <c r="AP10" s="35"/>
      <c r="AQ10" s="35"/>
      <c r="AR10" s="36"/>
      <c r="AS10" s="127"/>
      <c r="AT10" s="127"/>
      <c r="AU10" s="127"/>
      <c r="AV10" s="127"/>
      <c r="AW10" s="127"/>
      <c r="AX10" s="127"/>
      <c r="AY10" s="127"/>
      <c r="AZ10" s="127"/>
      <c r="BA10" s="127"/>
      <c r="BB10" s="127"/>
      <c r="BC10" s="127"/>
      <c r="BD10" s="127"/>
      <c r="BE10" s="127"/>
      <c r="BF10" s="127"/>
      <c r="BG10" s="127"/>
      <c r="BH10" s="127"/>
      <c r="BI10" s="127"/>
      <c r="BJ10" s="127"/>
      <c r="BK10" s="128"/>
    </row>
    <row r="11" spans="1:64" ht="15" customHeight="1" x14ac:dyDescent="0.3">
      <c r="A11" s="33" t="s">
        <v>159</v>
      </c>
      <c r="B11" s="32"/>
      <c r="C11" s="32"/>
      <c r="D11" s="32"/>
      <c r="E11" s="32"/>
      <c r="F11" s="32"/>
      <c r="G11" s="32"/>
      <c r="H11" s="32"/>
      <c r="I11" s="32"/>
      <c r="J11" s="32"/>
      <c r="K11" s="122"/>
      <c r="L11" s="123"/>
      <c r="M11" s="123"/>
      <c r="N11" s="123"/>
      <c r="O11" s="123"/>
      <c r="P11" s="123"/>
      <c r="Q11" s="123"/>
      <c r="R11" s="123"/>
      <c r="S11" s="123"/>
      <c r="T11" s="123"/>
      <c r="U11" s="123"/>
      <c r="V11" s="123"/>
      <c r="W11" s="123"/>
      <c r="X11" s="123"/>
      <c r="Y11" s="123"/>
      <c r="Z11" s="123"/>
      <c r="AA11" s="123"/>
      <c r="AB11" s="123"/>
      <c r="AC11" s="124"/>
      <c r="AF11" s="34" t="s">
        <v>258</v>
      </c>
      <c r="AG11" s="35"/>
      <c r="AH11" s="35"/>
      <c r="AI11" s="35"/>
      <c r="AJ11" s="35"/>
      <c r="AK11" s="35"/>
      <c r="AL11" s="35"/>
      <c r="AM11" s="35"/>
      <c r="AN11" s="35"/>
      <c r="AO11" s="35"/>
      <c r="AP11" s="35"/>
      <c r="AQ11" s="35"/>
      <c r="AR11" s="36"/>
      <c r="AS11" s="127"/>
      <c r="AT11" s="127"/>
      <c r="AU11" s="127"/>
      <c r="AV11" s="127"/>
      <c r="AW11" s="127"/>
      <c r="AX11" s="127"/>
      <c r="AY11" s="127"/>
      <c r="AZ11" s="127"/>
      <c r="BA11" s="127"/>
      <c r="BB11" s="127"/>
      <c r="BC11" s="127"/>
      <c r="BD11" s="127"/>
      <c r="BE11" s="127"/>
      <c r="BF11" s="127"/>
      <c r="BG11" s="127"/>
      <c r="BH11" s="127"/>
      <c r="BI11" s="127"/>
      <c r="BJ11" s="127"/>
      <c r="BK11" s="128"/>
    </row>
    <row r="12" spans="1:64" ht="15" customHeight="1" x14ac:dyDescent="0.3">
      <c r="AF12" s="34" t="s">
        <v>31</v>
      </c>
      <c r="AG12" s="35"/>
      <c r="AH12" s="35"/>
      <c r="AI12" s="35"/>
      <c r="AJ12" s="35"/>
      <c r="AK12" s="35"/>
      <c r="AL12" s="35"/>
      <c r="AM12" s="35"/>
      <c r="AN12" s="35"/>
      <c r="AO12" s="35"/>
      <c r="AP12" s="35"/>
      <c r="AQ12" s="35"/>
      <c r="AR12" s="36"/>
      <c r="AS12" s="125" t="str">
        <f>IF(OR(AS10="",AS11=""),"",ROUNDUP((AS11-AS10+1)/7,0))</f>
        <v/>
      </c>
      <c r="AT12" s="125"/>
      <c r="AU12" s="125"/>
      <c r="AV12" s="125"/>
      <c r="AW12" s="125"/>
      <c r="AX12" s="125"/>
      <c r="AY12" s="125"/>
      <c r="AZ12" s="125"/>
      <c r="BA12" s="125"/>
      <c r="BB12" s="125"/>
      <c r="BC12" s="125"/>
      <c r="BD12" s="125"/>
      <c r="BE12" s="125"/>
      <c r="BF12" s="125"/>
      <c r="BG12" s="125"/>
      <c r="BH12" s="125"/>
      <c r="BI12" s="125"/>
      <c r="BJ12" s="125"/>
      <c r="BK12" s="126"/>
    </row>
    <row r="13" spans="1:64" x14ac:dyDescent="0.3"/>
    <row r="14" spans="1:64" x14ac:dyDescent="0.3"/>
    <row r="15" spans="1:64" x14ac:dyDescent="0.3">
      <c r="A15" s="40" t="s">
        <v>260</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row>
    <row r="16" spans="1:64" ht="15.6" x14ac:dyDescent="0.3">
      <c r="A16" s="20"/>
      <c r="B16" s="29"/>
      <c r="C16" s="29"/>
      <c r="D16" s="29"/>
      <c r="E16" s="29"/>
      <c r="F16" s="29"/>
      <c r="G16" s="29"/>
      <c r="H16" s="29"/>
      <c r="I16" s="29"/>
      <c r="J16" s="29"/>
      <c r="K16" s="29"/>
      <c r="L16" s="29"/>
      <c r="M16" s="29"/>
      <c r="N16" s="29"/>
      <c r="O16" s="29"/>
      <c r="P16" s="29"/>
      <c r="Q16" s="29"/>
      <c r="R16" s="29"/>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row>
    <row r="17" spans="1:64" ht="25.5" customHeight="1" x14ac:dyDescent="0.3">
      <c r="A17" s="117" t="s">
        <v>32</v>
      </c>
      <c r="B17" s="117"/>
      <c r="C17" s="117"/>
      <c r="D17" s="117"/>
      <c r="E17" s="117"/>
      <c r="F17" s="117"/>
      <c r="G17" s="117"/>
      <c r="H17" s="117"/>
      <c r="I17" s="117"/>
      <c r="J17" s="117"/>
      <c r="K17" s="117"/>
      <c r="L17" s="117"/>
      <c r="M17" s="117"/>
      <c r="N17" s="117"/>
      <c r="O17" s="117"/>
      <c r="P17" s="117"/>
      <c r="Q17" s="117"/>
      <c r="R17" s="117"/>
      <c r="S17" s="117"/>
      <c r="T17" s="117" t="s">
        <v>165</v>
      </c>
      <c r="U17" s="117"/>
      <c r="V17" s="117"/>
      <c r="W17" s="116" t="s">
        <v>166</v>
      </c>
      <c r="X17" s="116"/>
      <c r="Y17" s="116"/>
      <c r="Z17" s="99" t="s">
        <v>9</v>
      </c>
      <c r="AA17" s="100"/>
      <c r="AB17" s="100"/>
      <c r="AC17" s="100"/>
      <c r="AD17" s="100"/>
      <c r="AE17" s="100"/>
      <c r="AF17" s="104" t="s">
        <v>0</v>
      </c>
      <c r="AG17" s="104"/>
      <c r="AH17" s="105"/>
      <c r="AI17" s="101" t="s">
        <v>168</v>
      </c>
      <c r="AJ17" s="102"/>
      <c r="AK17" s="102"/>
      <c r="AL17" s="102"/>
      <c r="AM17" s="103"/>
      <c r="AN17" s="101" t="s">
        <v>31</v>
      </c>
      <c r="AO17" s="102"/>
      <c r="AP17" s="102"/>
      <c r="AQ17" s="102"/>
      <c r="AR17" s="102"/>
      <c r="AS17" s="103"/>
      <c r="AT17" s="101" t="s">
        <v>169</v>
      </c>
      <c r="AU17" s="102"/>
      <c r="AV17" s="102"/>
      <c r="AW17" s="102"/>
      <c r="AX17" s="102"/>
      <c r="AY17" s="103"/>
      <c r="AZ17" s="112" t="s">
        <v>170</v>
      </c>
      <c r="BA17" s="112"/>
      <c r="BB17" s="112"/>
      <c r="BC17" s="112"/>
      <c r="BD17" s="112"/>
      <c r="BE17" s="108" t="s">
        <v>167</v>
      </c>
      <c r="BF17" s="109"/>
      <c r="BG17" s="109"/>
      <c r="BH17" s="109"/>
      <c r="BI17" s="109"/>
      <c r="BJ17" s="109"/>
      <c r="BK17" s="110"/>
      <c r="BL17" s="45"/>
    </row>
    <row r="18" spans="1:64" x14ac:dyDescent="0.3">
      <c r="A18" s="118"/>
      <c r="B18" s="119"/>
      <c r="C18" s="119"/>
      <c r="D18" s="119"/>
      <c r="E18" s="119"/>
      <c r="F18" s="119"/>
      <c r="G18" s="119"/>
      <c r="H18" s="119"/>
      <c r="I18" s="119"/>
      <c r="J18" s="119"/>
      <c r="K18" s="119"/>
      <c r="L18" s="119"/>
      <c r="M18" s="119"/>
      <c r="N18" s="119"/>
      <c r="O18" s="119"/>
      <c r="P18" s="119"/>
      <c r="Q18" s="119"/>
      <c r="R18" s="119"/>
      <c r="S18" s="120"/>
      <c r="T18" s="113" t="str">
        <f>IF($A18="","",INDEX(Tarievenlijst!$L:$L,MATCH($A18,Tarievenlijst!$I:$I,0)))</f>
        <v/>
      </c>
      <c r="U18" s="114"/>
      <c r="V18" s="115"/>
      <c r="W18" s="116" t="str">
        <f>IF($A18="","",INDEX(Tarievenlijst!$K:$K,MATCH($A18,Tarievenlijst!$I:$I,0)))</f>
        <v/>
      </c>
      <c r="X18" s="116"/>
      <c r="Y18" s="116"/>
      <c r="Z18" s="99" t="str">
        <f>IF($A18="","",INDEX(Tarievenlijst!$J:$J,MATCH($A18,Tarievenlijst!$I:$I,0)))</f>
        <v/>
      </c>
      <c r="AA18" s="100"/>
      <c r="AB18" s="100"/>
      <c r="AC18" s="100"/>
      <c r="AD18" s="100"/>
      <c r="AE18" s="100"/>
      <c r="AF18" s="97" t="str">
        <f>IF($A18="","",
IF($K$11="","selecteer tarief categorie",
IF($K$11="instelling",INDEX(Tarievenlijst!$M:$M,MATCH($A18,Tarievenlijst!$I:$I,0)),
IF($K$11="niet_instelling",
IF(SUM(INDEX(Tarievenlijst!$N:$N,MATCH($A18,Tarievenlijst!$I:$I,0)))&gt;0,INDEX(Tarievenlijst!$N:$N,MATCH($A18,Tarievenlijst!$I:$I,0)),
INDEX(Tarievenlijst!$M:$M,MATCH($A18,Tarievenlijst!$I:$I,0)))))))</f>
        <v/>
      </c>
      <c r="AG18" s="98"/>
      <c r="AH18" s="98"/>
      <c r="AI18" s="96"/>
      <c r="AJ18" s="96"/>
      <c r="AK18" s="96"/>
      <c r="AL18" s="96"/>
      <c r="AM18" s="96"/>
      <c r="AN18" s="106"/>
      <c r="AO18" s="106"/>
      <c r="AP18" s="106"/>
      <c r="AQ18" s="106"/>
      <c r="AR18" s="106"/>
      <c r="AS18" s="106"/>
      <c r="AT18" s="106"/>
      <c r="AU18" s="106"/>
      <c r="AV18" s="106"/>
      <c r="AW18" s="106"/>
      <c r="AX18" s="106"/>
      <c r="AY18" s="106"/>
      <c r="AZ18" s="107" t="str">
        <f>IF($A18="","",
IF(AI18="","",
IF(AI18="totaal",AT18,IF(AI18="per week",AT18*AN18))))</f>
        <v/>
      </c>
      <c r="BA18" s="107"/>
      <c r="BB18" s="107"/>
      <c r="BC18" s="107"/>
      <c r="BD18" s="107"/>
      <c r="BE18" s="111" t="str">
        <f>IF(A18="","",
IF(AI18="","",
AZ18*IF(Z18="minuten",(AF18/60),AF18)))</f>
        <v/>
      </c>
      <c r="BF18" s="111"/>
      <c r="BG18" s="111"/>
      <c r="BH18" s="111"/>
      <c r="BI18" s="111"/>
      <c r="BJ18" s="111"/>
      <c r="BK18" s="111"/>
      <c r="BL18" s="45"/>
    </row>
    <row r="19" spans="1:64" x14ac:dyDescent="0.3">
      <c r="A19" s="118"/>
      <c r="B19" s="119"/>
      <c r="C19" s="119"/>
      <c r="D19" s="119"/>
      <c r="E19" s="119"/>
      <c r="F19" s="119"/>
      <c r="G19" s="119"/>
      <c r="H19" s="119"/>
      <c r="I19" s="119"/>
      <c r="J19" s="119"/>
      <c r="K19" s="119"/>
      <c r="L19" s="119"/>
      <c r="M19" s="119"/>
      <c r="N19" s="119"/>
      <c r="O19" s="119"/>
      <c r="P19" s="119"/>
      <c r="Q19" s="119"/>
      <c r="R19" s="119"/>
      <c r="S19" s="120"/>
      <c r="T19" s="113" t="str">
        <f>IF($A19="","",INDEX(Tarievenlijst!$L:$L,MATCH($A19,Tarievenlijst!$I:$I,0)))</f>
        <v/>
      </c>
      <c r="U19" s="114"/>
      <c r="V19" s="115"/>
      <c r="W19" s="116" t="str">
        <f>IF($A19="","",INDEX(Tarievenlijst!$K:$K,MATCH($A19,Tarievenlijst!$I:$I,0)))</f>
        <v/>
      </c>
      <c r="X19" s="116"/>
      <c r="Y19" s="116"/>
      <c r="Z19" s="99" t="str">
        <f>IF($A19="","",INDEX(Tarievenlijst!$J:$J,MATCH($A19,Tarievenlijst!$I:$I,0)))</f>
        <v/>
      </c>
      <c r="AA19" s="100"/>
      <c r="AB19" s="100"/>
      <c r="AC19" s="100"/>
      <c r="AD19" s="100"/>
      <c r="AE19" s="100"/>
      <c r="AF19" s="97" t="str">
        <f>IF($A19="","",
IF($K$11="","selecteer tarief categorie",
IF($K$11="instelling",INDEX(Tarievenlijst!$M:$M,MATCH($A19,Tarievenlijst!$I:$I,0)),
IF($K$11="niet_instelling",
IF(SUM(INDEX(Tarievenlijst!$N:$N,MATCH($A19,Tarievenlijst!$I:$I,0)))&gt;0,INDEX(Tarievenlijst!$N:$N,MATCH($A19,Tarievenlijst!$I:$I,0)),
INDEX(Tarievenlijst!$M:$M,MATCH($A19,Tarievenlijst!$I:$I,0)))))))</f>
        <v/>
      </c>
      <c r="AG19" s="98"/>
      <c r="AH19" s="98"/>
      <c r="AI19" s="96"/>
      <c r="AJ19" s="96"/>
      <c r="AK19" s="96"/>
      <c r="AL19" s="96"/>
      <c r="AM19" s="96"/>
      <c r="AN19" s="106"/>
      <c r="AO19" s="106"/>
      <c r="AP19" s="106"/>
      <c r="AQ19" s="106"/>
      <c r="AR19" s="106"/>
      <c r="AS19" s="106"/>
      <c r="AT19" s="106"/>
      <c r="AU19" s="106"/>
      <c r="AV19" s="106"/>
      <c r="AW19" s="106"/>
      <c r="AX19" s="106"/>
      <c r="AY19" s="106"/>
      <c r="AZ19" s="107" t="str">
        <f>IF($A19="","",
IF(AI19="","",
IF(AI19="totaal",AT19,IF(AI19="per week",AT19*AN19))))</f>
        <v/>
      </c>
      <c r="BA19" s="107"/>
      <c r="BB19" s="107"/>
      <c r="BC19" s="107"/>
      <c r="BD19" s="107"/>
      <c r="BE19" s="111" t="str">
        <f>IF(A19="","",
IF(AI19="","",
AZ19*IF(Z19="minuten",(AF19/60),AF19)))</f>
        <v/>
      </c>
      <c r="BF19" s="111"/>
      <c r="BG19" s="111"/>
      <c r="BH19" s="111"/>
      <c r="BI19" s="111"/>
      <c r="BJ19" s="111"/>
      <c r="BK19" s="111"/>
      <c r="BL19" s="45"/>
    </row>
    <row r="20" spans="1:64" x14ac:dyDescent="0.3">
      <c r="A20" s="118"/>
      <c r="B20" s="119"/>
      <c r="C20" s="119"/>
      <c r="D20" s="119"/>
      <c r="E20" s="119"/>
      <c r="F20" s="119"/>
      <c r="G20" s="119"/>
      <c r="H20" s="119"/>
      <c r="I20" s="119"/>
      <c r="J20" s="119"/>
      <c r="K20" s="119"/>
      <c r="L20" s="119"/>
      <c r="M20" s="119"/>
      <c r="N20" s="119"/>
      <c r="O20" s="119"/>
      <c r="P20" s="119"/>
      <c r="Q20" s="119"/>
      <c r="R20" s="119"/>
      <c r="S20" s="120"/>
      <c r="T20" s="113" t="str">
        <f>IF($A20="","",INDEX(Tarievenlijst!$L:$L,MATCH($A20,Tarievenlijst!$I:$I,0)))</f>
        <v/>
      </c>
      <c r="U20" s="114"/>
      <c r="V20" s="115"/>
      <c r="W20" s="116" t="str">
        <f>IF($A20="","",INDEX(Tarievenlijst!$K:$K,MATCH($A20,Tarievenlijst!$I:$I,0)))</f>
        <v/>
      </c>
      <c r="X20" s="116"/>
      <c r="Y20" s="116"/>
      <c r="Z20" s="99" t="str">
        <f>IF($A20="","",INDEX(Tarievenlijst!$J:$J,MATCH($A20,Tarievenlijst!$I:$I,0)))</f>
        <v/>
      </c>
      <c r="AA20" s="100"/>
      <c r="AB20" s="100"/>
      <c r="AC20" s="100"/>
      <c r="AD20" s="100"/>
      <c r="AE20" s="100"/>
      <c r="AF20" s="97" t="str">
        <f>IF($A20="","",
IF($K$11="","selecteer tarief categorie",
IF($K$11="instelling",INDEX(Tarievenlijst!$M:$M,MATCH($A20,Tarievenlijst!$I:$I,0)),
IF($K$11="niet_instelling",
IF(SUM(INDEX(Tarievenlijst!$N:$N,MATCH($A20,Tarievenlijst!$I:$I,0)))&gt;0,INDEX(Tarievenlijst!$N:$N,MATCH($A20,Tarievenlijst!$I:$I,0)),
INDEX(Tarievenlijst!$M:$M,MATCH($A20,Tarievenlijst!$I:$I,0)))))))</f>
        <v/>
      </c>
      <c r="AG20" s="98"/>
      <c r="AH20" s="98"/>
      <c r="AI20" s="96"/>
      <c r="AJ20" s="96"/>
      <c r="AK20" s="96"/>
      <c r="AL20" s="96"/>
      <c r="AM20" s="96"/>
      <c r="AN20" s="106"/>
      <c r="AO20" s="106"/>
      <c r="AP20" s="106"/>
      <c r="AQ20" s="106"/>
      <c r="AR20" s="106"/>
      <c r="AS20" s="106"/>
      <c r="AT20" s="106"/>
      <c r="AU20" s="106"/>
      <c r="AV20" s="106"/>
      <c r="AW20" s="106"/>
      <c r="AX20" s="106"/>
      <c r="AY20" s="106"/>
      <c r="AZ20" s="107" t="str">
        <f>IF($A20="","",
IF(AI20="","",
IF(AI20="totaal",AT20,IF(AI20="per week",AT20*AN20))))</f>
        <v/>
      </c>
      <c r="BA20" s="107"/>
      <c r="BB20" s="107"/>
      <c r="BC20" s="107"/>
      <c r="BD20" s="107"/>
      <c r="BE20" s="111" t="str">
        <f>IF(A20="","",
IF(AI20="","",
AZ20*IF(Z20="minuten",(AF20/60),AF20)))</f>
        <v/>
      </c>
      <c r="BF20" s="111"/>
      <c r="BG20" s="111"/>
      <c r="BH20" s="111"/>
      <c r="BI20" s="111"/>
      <c r="BJ20" s="111"/>
      <c r="BK20" s="111"/>
      <c r="BL20" s="45"/>
    </row>
    <row r="21" spans="1:64" x14ac:dyDescent="0.3">
      <c r="A21" s="118"/>
      <c r="B21" s="119"/>
      <c r="C21" s="119"/>
      <c r="D21" s="119"/>
      <c r="E21" s="119"/>
      <c r="F21" s="119"/>
      <c r="G21" s="119"/>
      <c r="H21" s="119"/>
      <c r="I21" s="119"/>
      <c r="J21" s="119"/>
      <c r="K21" s="119"/>
      <c r="L21" s="119"/>
      <c r="M21" s="119"/>
      <c r="N21" s="119"/>
      <c r="O21" s="119"/>
      <c r="P21" s="119"/>
      <c r="Q21" s="119"/>
      <c r="R21" s="119"/>
      <c r="S21" s="120"/>
      <c r="T21" s="113" t="str">
        <f>IF($A21="","",INDEX(Tarievenlijst!$L:$L,MATCH($A21,Tarievenlijst!$I:$I,0)))</f>
        <v/>
      </c>
      <c r="U21" s="114"/>
      <c r="V21" s="115"/>
      <c r="W21" s="116" t="str">
        <f>IF($A21="","",INDEX(Tarievenlijst!$K:$K,MATCH($A21,Tarievenlijst!$I:$I,0)))</f>
        <v/>
      </c>
      <c r="X21" s="116"/>
      <c r="Y21" s="116"/>
      <c r="Z21" s="99" t="str">
        <f>IF($A21="","",INDEX(Tarievenlijst!$J:$J,MATCH($A21,Tarievenlijst!$I:$I,0)))</f>
        <v/>
      </c>
      <c r="AA21" s="100"/>
      <c r="AB21" s="100"/>
      <c r="AC21" s="100"/>
      <c r="AD21" s="100"/>
      <c r="AE21" s="100"/>
      <c r="AF21" s="97" t="str">
        <f>IF($A21="","",
IF($K$11="","selecteer tarief categorie",
IF($K$11="instelling",INDEX(Tarievenlijst!$M:$M,MATCH($A21,Tarievenlijst!$I:$I,0)),
IF($K$11="niet_instelling",
IF(SUM(INDEX(Tarievenlijst!$N:$N,MATCH($A21,Tarievenlijst!$I:$I,0)))&gt;0,INDEX(Tarievenlijst!$N:$N,MATCH($A21,Tarievenlijst!$I:$I,0)),
INDEX(Tarievenlijst!$M:$M,MATCH($A21,Tarievenlijst!$I:$I,0)))))))</f>
        <v/>
      </c>
      <c r="AG21" s="98"/>
      <c r="AH21" s="98"/>
      <c r="AI21" s="96"/>
      <c r="AJ21" s="96"/>
      <c r="AK21" s="96"/>
      <c r="AL21" s="96"/>
      <c r="AM21" s="96"/>
      <c r="AN21" s="106"/>
      <c r="AO21" s="106"/>
      <c r="AP21" s="106"/>
      <c r="AQ21" s="106"/>
      <c r="AR21" s="106"/>
      <c r="AS21" s="106"/>
      <c r="AT21" s="106"/>
      <c r="AU21" s="106"/>
      <c r="AV21" s="106"/>
      <c r="AW21" s="106"/>
      <c r="AX21" s="106"/>
      <c r="AY21" s="106"/>
      <c r="AZ21" s="107" t="str">
        <f>IF($A21="","",
IF(AI21="","",
IF(AI21="totaal",AT21,IF(AI21="per week",AT21*AN21))))</f>
        <v/>
      </c>
      <c r="BA21" s="107"/>
      <c r="BB21" s="107"/>
      <c r="BC21" s="107"/>
      <c r="BD21" s="107"/>
      <c r="BE21" s="111" t="str">
        <f>IF(A21="","",
IF(AI21="","",
AZ21*IF(Z21="minuten",(AF21/60),AF21)))</f>
        <v/>
      </c>
      <c r="BF21" s="111"/>
      <c r="BG21" s="111"/>
      <c r="BH21" s="111"/>
      <c r="BI21" s="111"/>
      <c r="BJ21" s="111"/>
      <c r="BK21" s="111"/>
      <c r="BL21" s="45"/>
    </row>
    <row r="22" spans="1:64" x14ac:dyDescent="0.3">
      <c r="A22" s="118"/>
      <c r="B22" s="119"/>
      <c r="C22" s="119"/>
      <c r="D22" s="119"/>
      <c r="E22" s="119"/>
      <c r="F22" s="119"/>
      <c r="G22" s="119"/>
      <c r="H22" s="119"/>
      <c r="I22" s="119"/>
      <c r="J22" s="119"/>
      <c r="K22" s="119"/>
      <c r="L22" s="119"/>
      <c r="M22" s="119"/>
      <c r="N22" s="119"/>
      <c r="O22" s="119"/>
      <c r="P22" s="119"/>
      <c r="Q22" s="119"/>
      <c r="R22" s="119"/>
      <c r="S22" s="120"/>
      <c r="T22" s="113" t="str">
        <f>IF($A22="","",INDEX(Tarievenlijst!$L:$L,MATCH($A22,Tarievenlijst!$I:$I,0)))</f>
        <v/>
      </c>
      <c r="U22" s="114"/>
      <c r="V22" s="115"/>
      <c r="W22" s="116" t="str">
        <f>IF($A22="","",INDEX(Tarievenlijst!$K:$K,MATCH($A22,Tarievenlijst!$I:$I,0)))</f>
        <v/>
      </c>
      <c r="X22" s="116"/>
      <c r="Y22" s="116"/>
      <c r="Z22" s="99" t="str">
        <f>IF($A22="","",INDEX(Tarievenlijst!$J:$J,MATCH($A22,Tarievenlijst!$I:$I,0)))</f>
        <v/>
      </c>
      <c r="AA22" s="100"/>
      <c r="AB22" s="100"/>
      <c r="AC22" s="100"/>
      <c r="AD22" s="100"/>
      <c r="AE22" s="100"/>
      <c r="AF22" s="97" t="str">
        <f>IF($A22="","",
IF($K$11="","selecteer tarief categorie",
IF($K$11="instelling",INDEX(Tarievenlijst!$M:$M,MATCH($A22,Tarievenlijst!$I:$I,0)),
IF($K$11="niet_instelling",
IF(SUM(INDEX(Tarievenlijst!$N:$N,MATCH($A22,Tarievenlijst!$I:$I,0)))&gt;0,INDEX(Tarievenlijst!$N:$N,MATCH($A22,Tarievenlijst!$I:$I,0)),
INDEX(Tarievenlijst!$M:$M,MATCH($A22,Tarievenlijst!$I:$I,0)))))))</f>
        <v/>
      </c>
      <c r="AG22" s="98"/>
      <c r="AH22" s="98"/>
      <c r="AI22" s="96"/>
      <c r="AJ22" s="96"/>
      <c r="AK22" s="96"/>
      <c r="AL22" s="96"/>
      <c r="AM22" s="96"/>
      <c r="AN22" s="106"/>
      <c r="AO22" s="106"/>
      <c r="AP22" s="106"/>
      <c r="AQ22" s="106"/>
      <c r="AR22" s="106"/>
      <c r="AS22" s="106"/>
      <c r="AT22" s="106"/>
      <c r="AU22" s="106"/>
      <c r="AV22" s="106"/>
      <c r="AW22" s="106"/>
      <c r="AX22" s="106"/>
      <c r="AY22" s="106"/>
      <c r="AZ22" s="107" t="str">
        <f>IF($A22="","",
IF(AI22="","",
IF(AI22="totaal",AT22,IF(AI22="per week",AT22*AN22))))</f>
        <v/>
      </c>
      <c r="BA22" s="107"/>
      <c r="BB22" s="107"/>
      <c r="BC22" s="107"/>
      <c r="BD22" s="107"/>
      <c r="BE22" s="111" t="str">
        <f>IF(A22="","",
IF(AI22="","",
AZ22*IF(Z22="minuten",(AF22/60),AF22)))</f>
        <v/>
      </c>
      <c r="BF22" s="111"/>
      <c r="BG22" s="111"/>
      <c r="BH22" s="111"/>
      <c r="BI22" s="111"/>
      <c r="BJ22" s="111"/>
      <c r="BK22" s="111"/>
      <c r="BL22" s="45"/>
    </row>
    <row r="23" spans="1:64" ht="15" thickBot="1" x14ac:dyDescent="0.35">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46"/>
      <c r="BF23" s="46"/>
      <c r="BG23" s="46"/>
      <c r="BH23" s="46"/>
      <c r="BI23" s="46"/>
      <c r="BJ23" s="46"/>
      <c r="BK23" s="46"/>
      <c r="BL23" s="45" t="s">
        <v>174</v>
      </c>
    </row>
    <row r="24" spans="1:64" ht="15" thickTop="1" x14ac:dyDescent="0.3">
      <c r="A24" s="28" t="s">
        <v>164</v>
      </c>
      <c r="B24" s="37"/>
      <c r="C24" s="38"/>
      <c r="D24" s="38"/>
      <c r="E24" s="38"/>
      <c r="F24" s="38"/>
      <c r="G24" s="28"/>
      <c r="H24" s="39"/>
      <c r="I24" s="39"/>
      <c r="J24" s="39"/>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93">
        <f>SUM(BE18:BK22)</f>
        <v>0</v>
      </c>
      <c r="BF24" s="94"/>
      <c r="BG24" s="94"/>
      <c r="BH24" s="94"/>
      <c r="BI24" s="94"/>
      <c r="BJ24" s="94"/>
      <c r="BK24" s="95"/>
      <c r="BL24" s="45"/>
    </row>
    <row r="25" spans="1:64" ht="15" customHeight="1" x14ac:dyDescent="0.3">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BE25" s="53"/>
      <c r="BF25" s="53"/>
      <c r="BG25" s="53"/>
      <c r="BH25" s="53"/>
      <c r="BI25" s="53"/>
      <c r="BJ25" s="53"/>
      <c r="BK25" s="53"/>
    </row>
    <row r="26" spans="1:64" x14ac:dyDescent="0.3">
      <c r="A26" s="37"/>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43"/>
      <c r="AE26" s="28"/>
      <c r="AF26" s="28"/>
      <c r="AG26" s="28"/>
      <c r="AH26" s="28"/>
      <c r="AI26" s="28"/>
      <c r="AJ26" s="28"/>
      <c r="AK26" s="28"/>
      <c r="AL26" s="28"/>
      <c r="AM26" s="28"/>
      <c r="AN26" s="28"/>
      <c r="AO26" s="28"/>
      <c r="AP26" s="28"/>
      <c r="AQ26" s="28"/>
    </row>
    <row r="27" spans="1:64" x14ac:dyDescent="0.3">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row>
    <row r="28" spans="1:64" x14ac:dyDescent="0.3">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row>
    <row r="29" spans="1:64" x14ac:dyDescent="0.3"/>
    <row r="30" spans="1:64" x14ac:dyDescent="0.3">
      <c r="L30" s="28"/>
      <c r="M30" s="28"/>
      <c r="N30" s="28"/>
      <c r="O30" s="28"/>
      <c r="P30" s="28"/>
      <c r="Q30" s="28"/>
      <c r="R30" s="28"/>
      <c r="S30" s="28"/>
      <c r="T30" s="28"/>
      <c r="U30" s="28"/>
      <c r="V30" s="28"/>
      <c r="W30" s="28"/>
      <c r="X30" s="28"/>
      <c r="Y30" s="28"/>
      <c r="Z30" s="28"/>
      <c r="AA30" s="28"/>
      <c r="AB30" s="28"/>
      <c r="AC30" s="28"/>
      <c r="AD30" s="28"/>
      <c r="AE30" s="28"/>
      <c r="AF30" s="28"/>
      <c r="AG30" s="28"/>
    </row>
    <row r="31" spans="1:64" x14ac:dyDescent="0.3">
      <c r="L31" s="51"/>
      <c r="M31" s="51"/>
      <c r="N31" s="51"/>
      <c r="O31" s="51"/>
      <c r="P31" s="51"/>
      <c r="Q31" s="51"/>
      <c r="R31" s="51"/>
      <c r="S31" s="51"/>
      <c r="T31" s="51"/>
      <c r="U31" s="51"/>
      <c r="V31" s="51"/>
      <c r="W31" s="51"/>
      <c r="X31" s="51"/>
      <c r="Y31" s="51"/>
      <c r="Z31" s="51"/>
      <c r="AA31" s="51"/>
      <c r="AB31" s="51"/>
      <c r="AC31" s="51"/>
      <c r="AD31" s="51"/>
      <c r="AE31" s="51"/>
      <c r="AF31" s="51"/>
      <c r="AG31" s="51"/>
    </row>
    <row r="32" spans="1:64" x14ac:dyDescent="0.3">
      <c r="L32" s="51"/>
      <c r="M32" s="51"/>
      <c r="N32" s="51"/>
      <c r="O32" s="51"/>
      <c r="P32" s="51"/>
      <c r="Q32" s="51"/>
      <c r="R32" s="51"/>
      <c r="S32" s="51"/>
      <c r="T32" s="51"/>
      <c r="U32" s="51"/>
      <c r="V32" s="51"/>
      <c r="W32" s="51"/>
      <c r="X32" s="51"/>
      <c r="Y32" s="51"/>
      <c r="Z32" s="51"/>
      <c r="AA32" s="51"/>
      <c r="AB32" s="51"/>
      <c r="AC32" s="51"/>
      <c r="AD32" s="51"/>
      <c r="AE32" s="51"/>
      <c r="AF32" s="51"/>
      <c r="AG32" s="51"/>
    </row>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75" x14ac:dyDescent="0.3"/>
    <row r="76" x14ac:dyDescent="0.3"/>
    <row r="77" x14ac:dyDescent="0.3"/>
    <row r="78" x14ac:dyDescent="0.3"/>
    <row r="79" x14ac:dyDescent="0.3"/>
    <row r="93" x14ac:dyDescent="0.3"/>
    <row r="94" x14ac:dyDescent="0.3"/>
    <row r="122" x14ac:dyDescent="0.3"/>
    <row r="123"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sheetData>
  <dataConsolidate/>
  <mergeCells count="66">
    <mergeCell ref="K10:AC10"/>
    <mergeCell ref="K11:AC11"/>
    <mergeCell ref="AS12:BK12"/>
    <mergeCell ref="AS10:BK10"/>
    <mergeCell ref="AS11:BK11"/>
    <mergeCell ref="A19:S19"/>
    <mergeCell ref="A20:S20"/>
    <mergeCell ref="A22:S22"/>
    <mergeCell ref="A21:S21"/>
    <mergeCell ref="A17:S17"/>
    <mergeCell ref="A18:S18"/>
    <mergeCell ref="T19:V19"/>
    <mergeCell ref="T20:V20"/>
    <mergeCell ref="T21:V21"/>
    <mergeCell ref="T22:V22"/>
    <mergeCell ref="W17:Y17"/>
    <mergeCell ref="W18:Y18"/>
    <mergeCell ref="W19:Y19"/>
    <mergeCell ref="W20:Y20"/>
    <mergeCell ref="W21:Y21"/>
    <mergeCell ref="W22:Y22"/>
    <mergeCell ref="T17:V17"/>
    <mergeCell ref="T18:V18"/>
    <mergeCell ref="Z19:AE19"/>
    <mergeCell ref="Z20:AE20"/>
    <mergeCell ref="Z21:AE21"/>
    <mergeCell ref="Z22:AE22"/>
    <mergeCell ref="AT22:AY22"/>
    <mergeCell ref="AN17:AS17"/>
    <mergeCell ref="AN18:AS18"/>
    <mergeCell ref="AF19:AH19"/>
    <mergeCell ref="AF20:AH20"/>
    <mergeCell ref="AF21:AH21"/>
    <mergeCell ref="AZ22:BD22"/>
    <mergeCell ref="BE17:BK17"/>
    <mergeCell ref="BE18:BK18"/>
    <mergeCell ref="BE19:BK19"/>
    <mergeCell ref="BE20:BK20"/>
    <mergeCell ref="BE21:BK21"/>
    <mergeCell ref="BE22:BK22"/>
    <mergeCell ref="AZ17:BD17"/>
    <mergeCell ref="AZ18:BD18"/>
    <mergeCell ref="AZ19:BD19"/>
    <mergeCell ref="AZ20:BD20"/>
    <mergeCell ref="AZ21:BD21"/>
    <mergeCell ref="AT17:AY17"/>
    <mergeCell ref="AT18:AY18"/>
    <mergeCell ref="AT19:AY19"/>
    <mergeCell ref="AT20:AY20"/>
    <mergeCell ref="AT21:AY21"/>
    <mergeCell ref="BE24:BK24"/>
    <mergeCell ref="AI22:AM22"/>
    <mergeCell ref="AF22:AH22"/>
    <mergeCell ref="Z17:AE17"/>
    <mergeCell ref="Z18:AE18"/>
    <mergeCell ref="AI17:AM17"/>
    <mergeCell ref="AI18:AM18"/>
    <mergeCell ref="AI19:AM19"/>
    <mergeCell ref="AI20:AM20"/>
    <mergeCell ref="AI21:AM21"/>
    <mergeCell ref="AF17:AH17"/>
    <mergeCell ref="AF18:AH18"/>
    <mergeCell ref="AN19:AS19"/>
    <mergeCell ref="AN20:AS20"/>
    <mergeCell ref="AN21:AS21"/>
    <mergeCell ref="AN22:AS22"/>
  </mergeCells>
  <conditionalFormatting sqref="AN18:AS18">
    <cfRule type="expression" dxfId="5" priority="18">
      <formula>AND($AI18="per week",SUM($AN18)&lt;=0)</formula>
    </cfRule>
    <cfRule type="expression" dxfId="4" priority="24">
      <formula>$AI18&lt;&gt;"per week"</formula>
    </cfRule>
  </conditionalFormatting>
  <conditionalFormatting sqref="AN19:AS22">
    <cfRule type="expression" dxfId="3" priority="5">
      <formula>AND($AI19="per week",SUM($AN19)&lt;=0)</formula>
    </cfRule>
    <cfRule type="expression" dxfId="2" priority="6">
      <formula>$AI19&lt;&gt;"per week"</formula>
    </cfRule>
  </conditionalFormatting>
  <conditionalFormatting sqref="AS11:BK11">
    <cfRule type="expression" dxfId="1" priority="1">
      <formula>OR(AND($AS$10&lt;&gt;"",$AS$11=""),$AS$11&gt;=EDATE($AS$10,6))</formula>
    </cfRule>
  </conditionalFormatting>
  <dataValidations xWindow="878" yWindow="605" count="7">
    <dataValidation type="list" allowBlank="1" showInputMessage="1" showErrorMessage="1" sqref="AI18:AM22" xr:uid="{00000000-0002-0000-0100-000002000000}">
      <formula1>var_list_rekenmethode</formula1>
    </dataValidation>
    <dataValidation type="list" allowBlank="1" showInputMessage="1" showErrorMessage="1" prompt="Dit veld bepaalt of de aanbieder een instellingstarief of een niet-instellingstarief krijgt." sqref="K11:AC11" xr:uid="{00000000-0002-0000-0100-000004000000}">
      <formula1>var_list_tarief_categorie</formula1>
    </dataValidation>
    <dataValidation allowBlank="1" showInputMessage="1" showErrorMessage="1" promptTitle="Aantal weken" prompt="Indien de rekenmethode per week is. Vul hier dan het aantal weken in waarover je wilt rekenen. Het aantal eenheden dat je invult is dan per week." sqref="AN18:AS22" xr:uid="{00000000-0002-0000-0100-000009000000}"/>
    <dataValidation allowBlank="1" showInputMessage="1" showErrorMessage="1" promptTitle="Aantal eenheden" prompt="vul hier het aantal eenheden in voor de gekozen rekenmethode._x000a_Bij rekenmethode &quot;totaal&quot; vult u hier bijv. het totaal aantal minuten in._x000a_bij rekenmethode &quot;per week&quot; vult u hier bijv. het aantal minuten per week in." sqref="AT18:AY22" xr:uid="{00000000-0002-0000-0100-00000A000000}"/>
    <dataValidation allowBlank="1" showInputMessage="1" showErrorMessage="1" prompt="Vul de datum in waarop de jeugdhulp wordt eindigt._x000a__x000a_Wanneer de duur langer is dan 6 maanden wordt dit veld rood gemarkeerd ter indicatie." sqref="AS11:BK11" xr:uid="{066A1004-0142-47AE-B77F-C5D3E6729FAB}"/>
    <dataValidation type="list" allowBlank="1" showInputMessage="1" showErrorMessage="1" prompt="Kies hier het product dat ingezet wordt." sqref="A18:S22" xr:uid="{58264FD2-5BDA-4DF4-8C1F-23A4709A1865}">
      <formula1>VAR_lijst_producten_specifiek</formula1>
    </dataValidation>
    <dataValidation allowBlank="1" showInputMessage="1" showErrorMessage="1" prompt="Vul de datum in waarop de jeugdhulp wordt gestart." sqref="AS10:BK10" xr:uid="{5B46BA3A-5132-4C69-80B0-AABA2568AB71}"/>
  </dataValidations>
  <pageMargins left="0.19685039370078741" right="0.19685039370078741" top="0.19685039370078741" bottom="0.19685039370078741" header="0" footer="0"/>
  <pageSetup paperSize="9" scale="82" fitToHeight="2" orientation="landscape" r:id="rId1"/>
  <rowBreaks count="1" manualBreakCount="1">
    <brk id="26" max="6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pageSetUpPr fitToPage="1"/>
  </sheetPr>
  <dimension ref="A1:P226"/>
  <sheetViews>
    <sheetView showGridLines="0" topLeftCell="G1" zoomScale="85" zoomScaleNormal="85" workbookViewId="0">
      <pane ySplit="8" topLeftCell="A9" activePane="bottomLeft" state="frozen"/>
      <selection activeCell="B21" sqref="B21"/>
      <selection pane="bottomLeft" activeCell="B21" sqref="B21"/>
    </sheetView>
  </sheetViews>
  <sheetFormatPr defaultColWidth="9.109375" defaultRowHeight="14.4" outlineLevelCol="1" x14ac:dyDescent="0.3"/>
  <cols>
    <col min="1" max="6" width="9.109375" hidden="1" customWidth="1" outlineLevel="1"/>
    <col min="7" max="7" width="33.44140625" customWidth="1" collapsed="1"/>
    <col min="8" max="8" width="16.44140625" customWidth="1"/>
    <col min="9" max="9" width="50.44140625" customWidth="1"/>
    <col min="10" max="10" width="14.44140625" customWidth="1"/>
    <col min="11" max="12" width="9.5546875" customWidth="1"/>
    <col min="13" max="13" width="12.5546875" customWidth="1"/>
    <col min="14" max="14" width="14.109375" customWidth="1"/>
    <col min="15" max="15" width="13.33203125" customWidth="1"/>
    <col min="16" max="16" width="44.5546875" customWidth="1"/>
    <col min="17" max="17" width="9.109375" customWidth="1"/>
  </cols>
  <sheetData>
    <row r="1" spans="1:16" ht="21" x14ac:dyDescent="0.3">
      <c r="A1" s="1" t="s">
        <v>33</v>
      </c>
      <c r="G1" s="8" t="str">
        <f>HYPERLINK("#'"&amp;"INDEX"&amp;"'!A1","GoTo Index")</f>
        <v>GoTo Index</v>
      </c>
      <c r="H1" s="9" t="s">
        <v>286</v>
      </c>
      <c r="I1" s="9"/>
      <c r="J1" s="9"/>
      <c r="K1" s="9"/>
      <c r="L1" s="9"/>
      <c r="M1" s="9"/>
      <c r="N1" s="9"/>
      <c r="O1" s="9"/>
      <c r="P1" s="9"/>
    </row>
    <row r="2" spans="1:16" x14ac:dyDescent="0.3">
      <c r="G2" t="s">
        <v>141</v>
      </c>
    </row>
    <row r="3" spans="1:16" x14ac:dyDescent="0.3">
      <c r="G3" t="s">
        <v>142</v>
      </c>
    </row>
    <row r="4" spans="1:16" ht="18.75" customHeight="1" x14ac:dyDescent="0.3">
      <c r="A4" s="23" t="s">
        <v>150</v>
      </c>
      <c r="B4" s="22"/>
      <c r="C4" s="23" t="s">
        <v>149</v>
      </c>
      <c r="D4" s="24"/>
      <c r="E4" s="23" t="s">
        <v>245</v>
      </c>
      <c r="F4" s="22"/>
      <c r="G4" s="41" t="s">
        <v>185</v>
      </c>
    </row>
    <row r="5" spans="1:16" x14ac:dyDescent="0.3">
      <c r="A5" s="25"/>
      <c r="B5" s="42"/>
      <c r="C5" s="25"/>
      <c r="D5" s="25"/>
      <c r="E5" s="42"/>
      <c r="F5" s="42"/>
      <c r="G5" s="41"/>
    </row>
    <row r="6" spans="1:16" ht="21" x14ac:dyDescent="0.3">
      <c r="A6" s="25"/>
      <c r="B6" s="42"/>
      <c r="C6" s="25"/>
      <c r="D6" s="25"/>
      <c r="E6" s="42"/>
      <c r="F6" s="42"/>
      <c r="G6" s="9" t="s">
        <v>143</v>
      </c>
      <c r="H6" s="9"/>
      <c r="I6" s="9"/>
      <c r="J6" s="9"/>
      <c r="K6" s="9"/>
      <c r="L6" s="9"/>
      <c r="M6" s="9"/>
      <c r="N6" s="9"/>
      <c r="O6" s="9"/>
      <c r="P6" s="63"/>
    </row>
    <row r="7" spans="1:16" x14ac:dyDescent="0.3">
      <c r="A7" s="25"/>
      <c r="B7" s="42"/>
      <c r="C7" s="25"/>
      <c r="D7" s="25"/>
      <c r="E7" s="42"/>
      <c r="F7" s="42"/>
      <c r="G7" s="64" t="s">
        <v>147</v>
      </c>
      <c r="P7" s="65"/>
    </row>
    <row r="8" spans="1:16" ht="38.25" customHeight="1" x14ac:dyDescent="0.3">
      <c r="A8" s="26" t="s">
        <v>151</v>
      </c>
      <c r="B8" s="26" t="s">
        <v>153</v>
      </c>
      <c r="C8" s="26" t="s">
        <v>151</v>
      </c>
      <c r="D8" s="26" t="s">
        <v>152</v>
      </c>
      <c r="E8" s="26" t="s">
        <v>151</v>
      </c>
      <c r="F8" s="26" t="s">
        <v>246</v>
      </c>
      <c r="G8" s="47" t="s">
        <v>41</v>
      </c>
      <c r="H8" s="47" t="s">
        <v>10</v>
      </c>
      <c r="I8" s="47" t="s">
        <v>32</v>
      </c>
      <c r="J8" s="47" t="s">
        <v>9</v>
      </c>
      <c r="K8" s="47" t="s">
        <v>187</v>
      </c>
      <c r="L8" s="47" t="s">
        <v>188</v>
      </c>
      <c r="M8" s="47" t="s">
        <v>145</v>
      </c>
      <c r="N8" s="47" t="s">
        <v>144</v>
      </c>
      <c r="O8" s="47" t="s">
        <v>186</v>
      </c>
      <c r="P8" s="47" t="s">
        <v>11</v>
      </c>
    </row>
    <row r="9" spans="1:16" x14ac:dyDescent="0.3">
      <c r="A9" s="6" t="b">
        <f>AND(H9&lt;&gt;"",$K9&lt;&gt;"",ISNUMBER($L9))</f>
        <v>0</v>
      </c>
      <c r="B9" s="16">
        <f t="shared" ref="B9:B10" ca="1" si="0">SUM(OFFSET(B9,-1,0,1,1),--A9)</f>
        <v>0</v>
      </c>
      <c r="C9" s="6" t="b">
        <f>IFERROR(AND(ISNUMBER($L9),$K9=""),FALSE)</f>
        <v>0</v>
      </c>
      <c r="D9" s="16">
        <f t="shared" ref="D9:D10" ca="1" si="1">SUM(OFFSET(D9,-1,0,1,1),--C9)</f>
        <v>0</v>
      </c>
      <c r="E9" s="67" t="b">
        <f>AND(K9&lt;&gt;"",O9&lt;&gt;"a-specifiek",I9&lt;&gt;"product")</f>
        <v>0</v>
      </c>
      <c r="F9" s="67">
        <f>SUM(F8,--E9)</f>
        <v>0</v>
      </c>
      <c r="G9" s="47"/>
      <c r="H9" s="47"/>
      <c r="I9" s="47"/>
      <c r="J9" s="47"/>
      <c r="K9" s="47"/>
      <c r="L9" s="47"/>
      <c r="M9" s="47"/>
      <c r="N9" s="47"/>
      <c r="O9" s="47"/>
      <c r="P9" s="47"/>
    </row>
    <row r="10" spans="1:16" x14ac:dyDescent="0.3">
      <c r="A10" s="6" t="b">
        <f t="shared" ref="A10:A77" si="2">AND(H10&lt;&gt;"",$K10&lt;&gt;"",ISNUMBER($L10))</f>
        <v>0</v>
      </c>
      <c r="B10" s="16">
        <f t="shared" ca="1" si="0"/>
        <v>0</v>
      </c>
      <c r="C10" s="6" t="b">
        <f t="shared" ref="C10:C77" si="3">IFERROR(AND(ISNUMBER($L10),$K10=""),FALSE)</f>
        <v>1</v>
      </c>
      <c r="D10" s="16">
        <f t="shared" ca="1" si="1"/>
        <v>1</v>
      </c>
      <c r="E10" s="67" t="b">
        <f t="shared" ref="E10:E74" si="4">AND(K10&lt;&gt;"",O10&lt;&gt;"a-specifiek",I10&lt;&gt;"product")</f>
        <v>0</v>
      </c>
      <c r="F10" s="67">
        <f t="shared" ref="F10:F74" si="5">SUM(F9,--E10)</f>
        <v>0</v>
      </c>
      <c r="G10" s="54"/>
      <c r="H10" s="54">
        <v>24711</v>
      </c>
      <c r="I10" s="54" t="s">
        <v>94</v>
      </c>
      <c r="J10" s="55"/>
      <c r="K10" s="56"/>
      <c r="L10" s="56">
        <v>40</v>
      </c>
      <c r="M10" s="57">
        <v>11190.6</v>
      </c>
      <c r="N10" s="57" t="s">
        <v>272</v>
      </c>
      <c r="O10" s="57" t="s">
        <v>132</v>
      </c>
      <c r="P10" s="58"/>
    </row>
    <row r="11" spans="1:16" x14ac:dyDescent="0.3">
      <c r="A11" s="6" t="b">
        <f t="shared" si="2"/>
        <v>1</v>
      </c>
      <c r="B11" s="16">
        <f t="shared" ref="B11:B79" ca="1" si="6">SUM(OFFSET(B11,-1,0,1,1),--A11)</f>
        <v>1</v>
      </c>
      <c r="C11" s="6" t="b">
        <f t="shared" si="3"/>
        <v>0</v>
      </c>
      <c r="D11" s="16">
        <f t="shared" ref="D11:D79" ca="1" si="7">SUM(OFFSET(D11,-1,0,1,1),--C11)</f>
        <v>1</v>
      </c>
      <c r="E11" s="67" t="b">
        <f t="shared" si="4"/>
        <v>0</v>
      </c>
      <c r="F11" s="67">
        <f t="shared" si="5"/>
        <v>0</v>
      </c>
      <c r="G11" s="54" t="s">
        <v>133</v>
      </c>
      <c r="H11" s="54">
        <v>24671</v>
      </c>
      <c r="I11" s="54" t="s">
        <v>56</v>
      </c>
      <c r="J11" s="55" t="s">
        <v>6</v>
      </c>
      <c r="K11" s="56" t="s">
        <v>96</v>
      </c>
      <c r="L11" s="56">
        <v>40</v>
      </c>
      <c r="M11" s="57">
        <v>71.55</v>
      </c>
      <c r="N11" s="57">
        <v>65.08</v>
      </c>
      <c r="O11" s="57" t="s">
        <v>132</v>
      </c>
      <c r="P11" s="58"/>
    </row>
    <row r="12" spans="1:16" x14ac:dyDescent="0.3">
      <c r="A12" s="6" t="b">
        <f t="shared" si="2"/>
        <v>0</v>
      </c>
      <c r="B12" s="16">
        <f t="shared" ca="1" si="6"/>
        <v>1</v>
      </c>
      <c r="C12" s="6" t="b">
        <f t="shared" si="3"/>
        <v>0</v>
      </c>
      <c r="D12" s="16">
        <f t="shared" ca="1" si="7"/>
        <v>1</v>
      </c>
      <c r="E12" s="67" t="b">
        <f t="shared" si="4"/>
        <v>0</v>
      </c>
      <c r="F12" s="67">
        <f t="shared" si="5"/>
        <v>0</v>
      </c>
      <c r="G12" s="54"/>
      <c r="H12" s="54"/>
      <c r="I12" s="54"/>
      <c r="J12" s="55"/>
      <c r="K12" s="56"/>
      <c r="L12" s="56"/>
      <c r="M12" s="57" t="s">
        <v>272</v>
      </c>
      <c r="N12" s="57" t="s">
        <v>272</v>
      </c>
      <c r="O12" s="57"/>
      <c r="P12" s="58"/>
    </row>
    <row r="13" spans="1:16" x14ac:dyDescent="0.3">
      <c r="A13" s="6" t="b">
        <f t="shared" si="2"/>
        <v>0</v>
      </c>
      <c r="B13" s="16">
        <f t="shared" ca="1" si="6"/>
        <v>1</v>
      </c>
      <c r="C13" s="6" t="b">
        <f t="shared" si="3"/>
        <v>1</v>
      </c>
      <c r="D13" s="16">
        <f t="shared" ca="1" si="7"/>
        <v>2</v>
      </c>
      <c r="E13" s="67" t="b">
        <f t="shared" si="4"/>
        <v>0</v>
      </c>
      <c r="F13" s="67">
        <f t="shared" si="5"/>
        <v>0</v>
      </c>
      <c r="G13" s="54"/>
      <c r="H13" s="54">
        <v>24712</v>
      </c>
      <c r="I13" s="54" t="s">
        <v>90</v>
      </c>
      <c r="J13" s="55"/>
      <c r="K13" s="56"/>
      <c r="L13" s="56">
        <v>41</v>
      </c>
      <c r="M13" s="57">
        <v>45951.93</v>
      </c>
      <c r="N13" s="57" t="s">
        <v>272</v>
      </c>
      <c r="O13" s="57" t="s">
        <v>132</v>
      </c>
      <c r="P13" s="58" t="s">
        <v>176</v>
      </c>
    </row>
    <row r="14" spans="1:16" x14ac:dyDescent="0.3">
      <c r="A14" s="6" t="b">
        <f t="shared" si="2"/>
        <v>1</v>
      </c>
      <c r="B14" s="16">
        <f t="shared" ca="1" si="6"/>
        <v>2</v>
      </c>
      <c r="C14" s="6" t="b">
        <f t="shared" si="3"/>
        <v>0</v>
      </c>
      <c r="D14" s="16">
        <f t="shared" ca="1" si="7"/>
        <v>2</v>
      </c>
      <c r="E14" s="67" t="b">
        <f t="shared" si="4"/>
        <v>0</v>
      </c>
      <c r="F14" s="67">
        <f t="shared" si="5"/>
        <v>0</v>
      </c>
      <c r="G14" s="54" t="s">
        <v>134</v>
      </c>
      <c r="H14" s="54">
        <v>24672</v>
      </c>
      <c r="I14" s="54" t="s">
        <v>54</v>
      </c>
      <c r="J14" s="55" t="s">
        <v>16</v>
      </c>
      <c r="K14" s="56" t="s">
        <v>97</v>
      </c>
      <c r="L14" s="56">
        <v>41</v>
      </c>
      <c r="M14" s="57">
        <v>118.02</v>
      </c>
      <c r="N14" s="57" t="s">
        <v>272</v>
      </c>
      <c r="O14" s="57" t="s">
        <v>132</v>
      </c>
      <c r="P14" s="58"/>
    </row>
    <row r="15" spans="1:16" x14ac:dyDescent="0.3">
      <c r="A15" s="6" t="b">
        <f t="shared" ref="A15:A23" si="8">AND(H15&lt;&gt;"",$K15&lt;&gt;"",ISNUMBER($L15))</f>
        <v>1</v>
      </c>
      <c r="B15" s="16">
        <f t="shared" ref="B15:B23" ca="1" si="9">SUM(OFFSET(B15,-1,0,1,1),--A15)</f>
        <v>3</v>
      </c>
      <c r="C15" s="6" t="b">
        <f t="shared" si="3"/>
        <v>0</v>
      </c>
      <c r="D15" s="16">
        <f t="shared" ref="D15:D23" ca="1" si="10">SUM(OFFSET(D15,-1,0,1,1),--C15)</f>
        <v>2</v>
      </c>
      <c r="E15" s="67" t="b">
        <f t="shared" si="4"/>
        <v>0</v>
      </c>
      <c r="F15" s="67">
        <f t="shared" si="5"/>
        <v>0</v>
      </c>
      <c r="G15" s="54" t="s">
        <v>134</v>
      </c>
      <c r="H15" s="64">
        <v>24673</v>
      </c>
      <c r="I15" s="64" t="s">
        <v>57</v>
      </c>
      <c r="J15" s="55" t="s">
        <v>16</v>
      </c>
      <c r="K15" s="56" t="s">
        <v>4</v>
      </c>
      <c r="L15" s="56">
        <v>41</v>
      </c>
      <c r="M15" s="57">
        <v>149.63999999999999</v>
      </c>
      <c r="N15" s="57" t="s">
        <v>272</v>
      </c>
      <c r="O15" s="57" t="s">
        <v>132</v>
      </c>
      <c r="P15" s="58"/>
    </row>
    <row r="16" spans="1:16" x14ac:dyDescent="0.3">
      <c r="A16" s="6" t="b">
        <f t="shared" si="8"/>
        <v>1</v>
      </c>
      <c r="B16" s="16">
        <f t="shared" ca="1" si="9"/>
        <v>4</v>
      </c>
      <c r="C16" s="6" t="b">
        <f t="shared" si="3"/>
        <v>0</v>
      </c>
      <c r="D16" s="16">
        <f t="shared" ca="1" si="10"/>
        <v>2</v>
      </c>
      <c r="E16" s="67" t="b">
        <f t="shared" si="4"/>
        <v>0</v>
      </c>
      <c r="F16" s="67">
        <f t="shared" si="5"/>
        <v>0</v>
      </c>
      <c r="G16" s="54" t="s">
        <v>134</v>
      </c>
      <c r="H16" s="64">
        <v>24675</v>
      </c>
      <c r="I16" s="64" t="s">
        <v>194</v>
      </c>
      <c r="J16" s="55" t="s">
        <v>16</v>
      </c>
      <c r="K16" s="56" t="s">
        <v>2</v>
      </c>
      <c r="L16" s="56">
        <v>41</v>
      </c>
      <c r="M16" s="57">
        <v>61.03</v>
      </c>
      <c r="N16" s="57" t="s">
        <v>272</v>
      </c>
      <c r="O16" s="57" t="s">
        <v>132</v>
      </c>
      <c r="P16" s="58"/>
    </row>
    <row r="17" spans="1:16" x14ac:dyDescent="0.3">
      <c r="A17" s="6" t="b">
        <f t="shared" si="8"/>
        <v>1</v>
      </c>
      <c r="B17" s="16">
        <f t="shared" ca="1" si="9"/>
        <v>5</v>
      </c>
      <c r="C17" s="6" t="b">
        <f t="shared" si="3"/>
        <v>0</v>
      </c>
      <c r="D17" s="16">
        <f t="shared" ca="1" si="10"/>
        <v>2</v>
      </c>
      <c r="E17" s="67" t="b">
        <f t="shared" si="4"/>
        <v>0</v>
      </c>
      <c r="F17" s="67">
        <f t="shared" si="5"/>
        <v>0</v>
      </c>
      <c r="G17" s="54" t="s">
        <v>134</v>
      </c>
      <c r="H17" s="64">
        <v>24676</v>
      </c>
      <c r="I17" s="64" t="s">
        <v>55</v>
      </c>
      <c r="J17" s="55" t="s">
        <v>16</v>
      </c>
      <c r="K17" s="56" t="s">
        <v>3</v>
      </c>
      <c r="L17" s="56">
        <v>41</v>
      </c>
      <c r="M17" s="57">
        <v>101.63</v>
      </c>
      <c r="N17" s="57" t="s">
        <v>272</v>
      </c>
      <c r="O17" s="57" t="s">
        <v>132</v>
      </c>
      <c r="P17" s="58"/>
    </row>
    <row r="18" spans="1:16" x14ac:dyDescent="0.3">
      <c r="A18" s="6" t="b">
        <f t="shared" si="8"/>
        <v>1</v>
      </c>
      <c r="B18" s="16">
        <f t="shared" ca="1" si="9"/>
        <v>6</v>
      </c>
      <c r="C18" s="6" t="b">
        <f t="shared" si="3"/>
        <v>0</v>
      </c>
      <c r="D18" s="16">
        <f t="shared" ca="1" si="10"/>
        <v>2</v>
      </c>
      <c r="E18" s="67" t="b">
        <f t="shared" si="4"/>
        <v>0</v>
      </c>
      <c r="F18" s="67">
        <f t="shared" si="5"/>
        <v>0</v>
      </c>
      <c r="G18" s="54" t="s">
        <v>134</v>
      </c>
      <c r="H18" s="64">
        <v>24677</v>
      </c>
      <c r="I18" s="64" t="s">
        <v>59</v>
      </c>
      <c r="J18" s="55" t="s">
        <v>16</v>
      </c>
      <c r="K18" s="56" t="s">
        <v>1</v>
      </c>
      <c r="L18" s="56">
        <v>41</v>
      </c>
      <c r="M18" s="57">
        <v>93.45</v>
      </c>
      <c r="N18" s="57" t="s">
        <v>272</v>
      </c>
      <c r="O18" s="57" t="s">
        <v>132</v>
      </c>
      <c r="P18" s="58"/>
    </row>
    <row r="19" spans="1:16" x14ac:dyDescent="0.3">
      <c r="A19" s="6" t="b">
        <f t="shared" si="8"/>
        <v>1</v>
      </c>
      <c r="B19" s="16">
        <f t="shared" ca="1" si="9"/>
        <v>7</v>
      </c>
      <c r="C19" s="6" t="b">
        <f t="shared" si="3"/>
        <v>0</v>
      </c>
      <c r="D19" s="16">
        <f t="shared" ca="1" si="10"/>
        <v>2</v>
      </c>
      <c r="E19" s="67" t="b">
        <f t="shared" si="4"/>
        <v>0</v>
      </c>
      <c r="F19" s="67">
        <f t="shared" si="5"/>
        <v>0</v>
      </c>
      <c r="G19" s="54" t="s">
        <v>134</v>
      </c>
      <c r="H19" s="64">
        <v>24674</v>
      </c>
      <c r="I19" s="64" t="s">
        <v>58</v>
      </c>
      <c r="J19" s="55" t="s">
        <v>16</v>
      </c>
      <c r="K19" s="56" t="s">
        <v>5</v>
      </c>
      <c r="L19" s="56">
        <v>41</v>
      </c>
      <c r="M19" s="57">
        <v>242.4</v>
      </c>
      <c r="N19" s="57" t="s">
        <v>272</v>
      </c>
      <c r="O19" s="57" t="s">
        <v>132</v>
      </c>
      <c r="P19" s="58"/>
    </row>
    <row r="20" spans="1:16" x14ac:dyDescent="0.3">
      <c r="A20" s="6" t="b">
        <f t="shared" si="8"/>
        <v>0</v>
      </c>
      <c r="B20" s="16">
        <f t="shared" ca="1" si="9"/>
        <v>7</v>
      </c>
      <c r="C20" s="6" t="b">
        <f t="shared" si="3"/>
        <v>0</v>
      </c>
      <c r="D20" s="16">
        <f t="shared" ca="1" si="10"/>
        <v>2</v>
      </c>
      <c r="E20" s="67" t="b">
        <f t="shared" si="4"/>
        <v>0</v>
      </c>
      <c r="F20" s="67">
        <f t="shared" si="5"/>
        <v>0</v>
      </c>
      <c r="G20" s="54"/>
      <c r="H20" s="64"/>
      <c r="I20" s="64"/>
      <c r="J20" s="55"/>
      <c r="K20" s="56"/>
      <c r="L20" s="56"/>
      <c r="M20" s="57" t="s">
        <v>272</v>
      </c>
      <c r="N20" s="57" t="s">
        <v>272</v>
      </c>
      <c r="O20" s="57"/>
      <c r="P20" s="58"/>
    </row>
    <row r="21" spans="1:16" x14ac:dyDescent="0.3">
      <c r="A21" s="6" t="b">
        <f t="shared" si="8"/>
        <v>0</v>
      </c>
      <c r="B21" s="16">
        <f t="shared" ca="1" si="9"/>
        <v>7</v>
      </c>
      <c r="C21" s="6" t="b">
        <f t="shared" si="3"/>
        <v>1</v>
      </c>
      <c r="D21" s="16">
        <f t="shared" ca="1" si="10"/>
        <v>3</v>
      </c>
      <c r="E21" s="67" t="b">
        <f t="shared" si="4"/>
        <v>0</v>
      </c>
      <c r="F21" s="67">
        <f t="shared" si="5"/>
        <v>0</v>
      </c>
      <c r="G21" s="54"/>
      <c r="H21" s="54">
        <v>24713</v>
      </c>
      <c r="I21" s="54" t="s">
        <v>92</v>
      </c>
      <c r="J21" s="55"/>
      <c r="K21" s="56"/>
      <c r="L21" s="56">
        <v>45</v>
      </c>
      <c r="M21" s="57">
        <v>22315.49</v>
      </c>
      <c r="N21" s="57" t="s">
        <v>272</v>
      </c>
      <c r="O21" s="57" t="s">
        <v>132</v>
      </c>
      <c r="P21" s="58"/>
    </row>
    <row r="22" spans="1:16" x14ac:dyDescent="0.3">
      <c r="A22" s="6" t="b">
        <f t="shared" si="8"/>
        <v>1</v>
      </c>
      <c r="B22" s="16">
        <f t="shared" ca="1" si="9"/>
        <v>8</v>
      </c>
      <c r="C22" s="6" t="b">
        <f t="shared" si="3"/>
        <v>0</v>
      </c>
      <c r="D22" s="16">
        <f t="shared" ca="1" si="10"/>
        <v>3</v>
      </c>
      <c r="E22" s="67" t="b">
        <f t="shared" si="4"/>
        <v>0</v>
      </c>
      <c r="F22" s="67">
        <f t="shared" si="5"/>
        <v>0</v>
      </c>
      <c r="G22" s="54" t="s">
        <v>136</v>
      </c>
      <c r="H22" s="54">
        <v>28164</v>
      </c>
      <c r="I22" s="54" t="s">
        <v>197</v>
      </c>
      <c r="J22" s="55" t="s">
        <v>6</v>
      </c>
      <c r="K22" s="56" t="s">
        <v>198</v>
      </c>
      <c r="L22" s="56">
        <v>45</v>
      </c>
      <c r="M22" s="57">
        <v>136.12</v>
      </c>
      <c r="N22" s="57" t="s">
        <v>272</v>
      </c>
      <c r="O22" s="57" t="s">
        <v>132</v>
      </c>
      <c r="P22" s="58"/>
    </row>
    <row r="23" spans="1:16" x14ac:dyDescent="0.3">
      <c r="A23" s="6" t="b">
        <f t="shared" si="8"/>
        <v>1</v>
      </c>
      <c r="B23" s="16">
        <f t="shared" ca="1" si="9"/>
        <v>9</v>
      </c>
      <c r="C23" s="6" t="b">
        <f t="shared" si="3"/>
        <v>0</v>
      </c>
      <c r="D23" s="16">
        <f t="shared" ca="1" si="10"/>
        <v>3</v>
      </c>
      <c r="E23" s="67" t="b">
        <f t="shared" si="4"/>
        <v>0</v>
      </c>
      <c r="F23" s="67">
        <f t="shared" si="5"/>
        <v>0</v>
      </c>
      <c r="G23" s="54" t="s">
        <v>133</v>
      </c>
      <c r="H23" s="54">
        <v>24678</v>
      </c>
      <c r="I23" s="54" t="s">
        <v>71</v>
      </c>
      <c r="J23" s="55" t="s">
        <v>6</v>
      </c>
      <c r="K23" s="56" t="s">
        <v>114</v>
      </c>
      <c r="L23" s="56">
        <v>45</v>
      </c>
      <c r="M23" s="57">
        <v>107.11</v>
      </c>
      <c r="N23" s="57" t="s">
        <v>272</v>
      </c>
      <c r="O23" s="57" t="s">
        <v>132</v>
      </c>
      <c r="P23" s="58"/>
    </row>
    <row r="24" spans="1:16" x14ac:dyDescent="0.3">
      <c r="A24" s="6" t="b">
        <f t="shared" si="2"/>
        <v>1</v>
      </c>
      <c r="B24" s="16">
        <f t="shared" ca="1" si="6"/>
        <v>10</v>
      </c>
      <c r="C24" s="6" t="b">
        <f t="shared" si="3"/>
        <v>0</v>
      </c>
      <c r="D24" s="16">
        <f t="shared" ca="1" si="7"/>
        <v>3</v>
      </c>
      <c r="E24" s="67" t="b">
        <f t="shared" si="4"/>
        <v>0</v>
      </c>
      <c r="F24" s="67">
        <f t="shared" si="5"/>
        <v>0</v>
      </c>
      <c r="G24" s="54" t="s">
        <v>133</v>
      </c>
      <c r="H24" s="54">
        <v>24680</v>
      </c>
      <c r="I24" s="54" t="s">
        <v>48</v>
      </c>
      <c r="J24" s="55" t="s">
        <v>6</v>
      </c>
      <c r="K24" s="56" t="s">
        <v>115</v>
      </c>
      <c r="L24" s="56">
        <v>45</v>
      </c>
      <c r="M24" s="57">
        <v>122.61</v>
      </c>
      <c r="N24" s="57">
        <v>111.54</v>
      </c>
      <c r="O24" s="57" t="s">
        <v>132</v>
      </c>
      <c r="P24" s="58"/>
    </row>
    <row r="25" spans="1:16" x14ac:dyDescent="0.3">
      <c r="A25" s="6" t="b">
        <f t="shared" si="2"/>
        <v>1</v>
      </c>
      <c r="B25" s="16">
        <f t="shared" ca="1" si="6"/>
        <v>11</v>
      </c>
      <c r="C25" s="6" t="b">
        <f t="shared" si="3"/>
        <v>0</v>
      </c>
      <c r="D25" s="16">
        <f t="shared" ca="1" si="7"/>
        <v>3</v>
      </c>
      <c r="E25" s="67" t="b">
        <f t="shared" si="4"/>
        <v>0</v>
      </c>
      <c r="F25" s="67">
        <f t="shared" si="5"/>
        <v>0</v>
      </c>
      <c r="G25" s="54" t="s">
        <v>133</v>
      </c>
      <c r="H25" s="54">
        <v>24681</v>
      </c>
      <c r="I25" s="54" t="s">
        <v>43</v>
      </c>
      <c r="J25" s="55" t="s">
        <v>6</v>
      </c>
      <c r="K25" s="56" t="s">
        <v>109</v>
      </c>
      <c r="L25" s="56">
        <v>45</v>
      </c>
      <c r="M25" s="57">
        <v>73.17</v>
      </c>
      <c r="N25" s="57">
        <v>66.55</v>
      </c>
      <c r="O25" s="57" t="s">
        <v>132</v>
      </c>
      <c r="P25" s="58"/>
    </row>
    <row r="26" spans="1:16" x14ac:dyDescent="0.3">
      <c r="A26" s="6" t="b">
        <f t="shared" si="2"/>
        <v>1</v>
      </c>
      <c r="B26" s="16">
        <f t="shared" ca="1" si="6"/>
        <v>12</v>
      </c>
      <c r="C26" s="6" t="b">
        <f t="shared" si="3"/>
        <v>0</v>
      </c>
      <c r="D26" s="16">
        <f t="shared" ca="1" si="7"/>
        <v>3</v>
      </c>
      <c r="E26" s="67" t="b">
        <f t="shared" si="4"/>
        <v>0</v>
      </c>
      <c r="F26" s="67">
        <f t="shared" si="5"/>
        <v>0</v>
      </c>
      <c r="G26" s="54" t="s">
        <v>133</v>
      </c>
      <c r="H26" s="54">
        <v>24682</v>
      </c>
      <c r="I26" s="54" t="s">
        <v>44</v>
      </c>
      <c r="J26" s="55" t="s">
        <v>6</v>
      </c>
      <c r="K26" s="56" t="s">
        <v>110</v>
      </c>
      <c r="L26" s="56">
        <v>45</v>
      </c>
      <c r="M26" s="57">
        <v>97.45</v>
      </c>
      <c r="N26" s="57">
        <v>88.65</v>
      </c>
      <c r="O26" s="57" t="s">
        <v>132</v>
      </c>
      <c r="P26" s="58"/>
    </row>
    <row r="27" spans="1:16" x14ac:dyDescent="0.3">
      <c r="A27" s="6" t="b">
        <f t="shared" si="2"/>
        <v>1</v>
      </c>
      <c r="B27" s="16">
        <f t="shared" ca="1" si="6"/>
        <v>13</v>
      </c>
      <c r="C27" s="6" t="b">
        <f t="shared" si="3"/>
        <v>0</v>
      </c>
      <c r="D27" s="16">
        <f t="shared" ca="1" si="7"/>
        <v>3</v>
      </c>
      <c r="E27" s="67" t="b">
        <f t="shared" si="4"/>
        <v>0</v>
      </c>
      <c r="F27" s="67">
        <f t="shared" si="5"/>
        <v>0</v>
      </c>
      <c r="G27" s="54" t="s">
        <v>133</v>
      </c>
      <c r="H27" s="54">
        <v>24683</v>
      </c>
      <c r="I27" s="54" t="s">
        <v>45</v>
      </c>
      <c r="J27" s="55" t="s">
        <v>6</v>
      </c>
      <c r="K27" s="56" t="s">
        <v>111</v>
      </c>
      <c r="L27" s="56">
        <v>45</v>
      </c>
      <c r="M27" s="57">
        <v>122.61</v>
      </c>
      <c r="N27" s="57">
        <v>111.54</v>
      </c>
      <c r="O27" s="57" t="s">
        <v>132</v>
      </c>
      <c r="P27" s="58"/>
    </row>
    <row r="28" spans="1:16" x14ac:dyDescent="0.3">
      <c r="A28" s="6" t="b">
        <f t="shared" si="2"/>
        <v>1</v>
      </c>
      <c r="B28" s="16">
        <f t="shared" ca="1" si="6"/>
        <v>14</v>
      </c>
      <c r="C28" s="6" t="b">
        <f t="shared" si="3"/>
        <v>0</v>
      </c>
      <c r="D28" s="16">
        <f t="shared" ca="1" si="7"/>
        <v>3</v>
      </c>
      <c r="E28" s="67" t="b">
        <f t="shared" si="4"/>
        <v>0</v>
      </c>
      <c r="F28" s="67">
        <f t="shared" si="5"/>
        <v>0</v>
      </c>
      <c r="G28" s="54" t="s">
        <v>133</v>
      </c>
      <c r="H28" s="54">
        <v>24684</v>
      </c>
      <c r="I28" s="54" t="s">
        <v>46</v>
      </c>
      <c r="J28" s="55" t="s">
        <v>6</v>
      </c>
      <c r="K28" s="56" t="s">
        <v>12</v>
      </c>
      <c r="L28" s="56">
        <v>45</v>
      </c>
      <c r="M28" s="57">
        <v>125.87</v>
      </c>
      <c r="N28" s="57">
        <v>114.47</v>
      </c>
      <c r="O28" s="57" t="s">
        <v>132</v>
      </c>
      <c r="P28" s="58"/>
    </row>
    <row r="29" spans="1:16" x14ac:dyDescent="0.3">
      <c r="A29" s="6" t="b">
        <f t="shared" si="2"/>
        <v>1</v>
      </c>
      <c r="B29" s="16">
        <f t="shared" ca="1" si="6"/>
        <v>15</v>
      </c>
      <c r="C29" s="6" t="b">
        <f t="shared" si="3"/>
        <v>0</v>
      </c>
      <c r="D29" s="16">
        <f t="shared" ca="1" si="7"/>
        <v>3</v>
      </c>
      <c r="E29" s="67" t="b">
        <f t="shared" si="4"/>
        <v>0</v>
      </c>
      <c r="F29" s="67">
        <f t="shared" si="5"/>
        <v>0</v>
      </c>
      <c r="G29" s="54" t="s">
        <v>133</v>
      </c>
      <c r="H29" s="54">
        <v>24685</v>
      </c>
      <c r="I29" s="54" t="s">
        <v>47</v>
      </c>
      <c r="J29" s="55" t="s">
        <v>6</v>
      </c>
      <c r="K29" s="56" t="s">
        <v>112</v>
      </c>
      <c r="L29" s="56">
        <v>45</v>
      </c>
      <c r="M29" s="57">
        <v>126.73</v>
      </c>
      <c r="N29" s="57">
        <v>115.25</v>
      </c>
      <c r="O29" s="57" t="s">
        <v>132</v>
      </c>
      <c r="P29" s="58"/>
    </row>
    <row r="30" spans="1:16" x14ac:dyDescent="0.3">
      <c r="A30" s="6" t="b">
        <f t="shared" si="2"/>
        <v>1</v>
      </c>
      <c r="B30" s="16">
        <f t="shared" ca="1" si="6"/>
        <v>16</v>
      </c>
      <c r="C30" s="6" t="b">
        <f t="shared" si="3"/>
        <v>0</v>
      </c>
      <c r="D30" s="16">
        <f t="shared" ca="1" si="7"/>
        <v>3</v>
      </c>
      <c r="E30" s="67" t="b">
        <f t="shared" si="4"/>
        <v>0</v>
      </c>
      <c r="F30" s="67">
        <f t="shared" si="5"/>
        <v>0</v>
      </c>
      <c r="G30" s="54" t="s">
        <v>137</v>
      </c>
      <c r="H30" s="54">
        <v>24686</v>
      </c>
      <c r="I30" s="54" t="s">
        <v>70</v>
      </c>
      <c r="J30" s="55" t="s">
        <v>6</v>
      </c>
      <c r="K30" s="56" t="s">
        <v>113</v>
      </c>
      <c r="L30" s="56">
        <v>45</v>
      </c>
      <c r="M30" s="57">
        <v>73.260000000000005</v>
      </c>
      <c r="N30" s="57">
        <v>66.430000000000007</v>
      </c>
      <c r="O30" s="57" t="s">
        <v>132</v>
      </c>
      <c r="P30" s="58"/>
    </row>
    <row r="31" spans="1:16" x14ac:dyDescent="0.3">
      <c r="A31" s="6" t="b">
        <f t="shared" si="2"/>
        <v>0</v>
      </c>
      <c r="B31" s="16">
        <f t="shared" ca="1" si="6"/>
        <v>16</v>
      </c>
      <c r="C31" s="6" t="b">
        <f t="shared" si="3"/>
        <v>0</v>
      </c>
      <c r="D31" s="16">
        <f t="shared" ca="1" si="7"/>
        <v>3</v>
      </c>
      <c r="E31" s="67" t="b">
        <f t="shared" si="4"/>
        <v>0</v>
      </c>
      <c r="F31" s="67">
        <f t="shared" si="5"/>
        <v>0</v>
      </c>
      <c r="G31" s="54"/>
      <c r="H31" s="54"/>
      <c r="I31" s="54"/>
      <c r="J31" s="55"/>
      <c r="K31" s="56"/>
      <c r="L31" s="56"/>
      <c r="M31" s="57" t="s">
        <v>272</v>
      </c>
      <c r="N31" s="57" t="s">
        <v>272</v>
      </c>
      <c r="O31" s="57"/>
      <c r="P31" s="58"/>
    </row>
    <row r="32" spans="1:16" x14ac:dyDescent="0.3">
      <c r="A32" s="6" t="b">
        <f t="shared" si="2"/>
        <v>0</v>
      </c>
      <c r="B32" s="16">
        <f t="shared" ca="1" si="6"/>
        <v>16</v>
      </c>
      <c r="C32" s="6" t="b">
        <f t="shared" si="3"/>
        <v>1</v>
      </c>
      <c r="D32" s="16">
        <f t="shared" ca="1" si="7"/>
        <v>4</v>
      </c>
      <c r="E32" s="67" t="b">
        <f t="shared" si="4"/>
        <v>0</v>
      </c>
      <c r="F32" s="67">
        <f t="shared" si="5"/>
        <v>0</v>
      </c>
      <c r="G32" s="54"/>
      <c r="H32" s="54">
        <v>26788</v>
      </c>
      <c r="I32" s="54" t="s">
        <v>95</v>
      </c>
      <c r="J32" s="55"/>
      <c r="K32" s="56"/>
      <c r="L32" s="56">
        <v>50</v>
      </c>
      <c r="M32" s="57">
        <v>22315.49</v>
      </c>
      <c r="N32" s="57" t="s">
        <v>272</v>
      </c>
      <c r="O32" s="57" t="s">
        <v>132</v>
      </c>
      <c r="P32" s="58"/>
    </row>
    <row r="33" spans="1:16" x14ac:dyDescent="0.3">
      <c r="A33" s="6" t="b">
        <f t="shared" si="2"/>
        <v>1</v>
      </c>
      <c r="B33" s="16">
        <f t="shared" ca="1" si="6"/>
        <v>17</v>
      </c>
      <c r="C33" s="6" t="b">
        <f t="shared" si="3"/>
        <v>0</v>
      </c>
      <c r="D33" s="16">
        <f t="shared" ca="1" si="7"/>
        <v>4</v>
      </c>
      <c r="E33" s="67" t="b">
        <f t="shared" si="4"/>
        <v>0</v>
      </c>
      <c r="F33" s="67">
        <f t="shared" si="5"/>
        <v>0</v>
      </c>
      <c r="G33" s="54" t="s">
        <v>138</v>
      </c>
      <c r="H33" s="54">
        <v>24735</v>
      </c>
      <c r="I33" s="54" t="s">
        <v>79</v>
      </c>
      <c r="J33" s="55" t="s">
        <v>6</v>
      </c>
      <c r="K33" s="56" t="s">
        <v>122</v>
      </c>
      <c r="L33" s="56">
        <v>50</v>
      </c>
      <c r="M33" s="57">
        <v>73.17</v>
      </c>
      <c r="N33" s="57">
        <v>66.55</v>
      </c>
      <c r="O33" s="57" t="s">
        <v>132</v>
      </c>
      <c r="P33" s="58"/>
    </row>
    <row r="34" spans="1:16" x14ac:dyDescent="0.3">
      <c r="A34" s="6" t="b">
        <f t="shared" si="2"/>
        <v>1</v>
      </c>
      <c r="B34" s="16">
        <f t="shared" ca="1" si="6"/>
        <v>18</v>
      </c>
      <c r="C34" s="6" t="b">
        <f t="shared" si="3"/>
        <v>0</v>
      </c>
      <c r="D34" s="16">
        <f t="shared" ca="1" si="7"/>
        <v>4</v>
      </c>
      <c r="E34" s="67" t="b">
        <f t="shared" si="4"/>
        <v>0</v>
      </c>
      <c r="F34" s="67">
        <f t="shared" si="5"/>
        <v>0</v>
      </c>
      <c r="G34" s="54" t="s">
        <v>138</v>
      </c>
      <c r="H34" s="54">
        <v>24736</v>
      </c>
      <c r="I34" s="54" t="s">
        <v>80</v>
      </c>
      <c r="J34" s="55" t="s">
        <v>6</v>
      </c>
      <c r="K34" s="56" t="s">
        <v>123</v>
      </c>
      <c r="L34" s="56">
        <v>50</v>
      </c>
      <c r="M34" s="57">
        <v>97.45</v>
      </c>
      <c r="N34" s="57">
        <v>88.65</v>
      </c>
      <c r="O34" s="57" t="s">
        <v>132</v>
      </c>
      <c r="P34" s="58"/>
    </row>
    <row r="35" spans="1:16" x14ac:dyDescent="0.3">
      <c r="A35" s="6" t="b">
        <f t="shared" si="2"/>
        <v>1</v>
      </c>
      <c r="B35" s="16">
        <f t="shared" ca="1" si="6"/>
        <v>19</v>
      </c>
      <c r="C35" s="6" t="b">
        <f t="shared" si="3"/>
        <v>0</v>
      </c>
      <c r="D35" s="16">
        <f t="shared" ca="1" si="7"/>
        <v>4</v>
      </c>
      <c r="E35" s="67" t="b">
        <f t="shared" si="4"/>
        <v>0</v>
      </c>
      <c r="F35" s="67">
        <f t="shared" si="5"/>
        <v>0</v>
      </c>
      <c r="G35" s="54" t="s">
        <v>138</v>
      </c>
      <c r="H35" s="54">
        <v>24737</v>
      </c>
      <c r="I35" s="54" t="s">
        <v>81</v>
      </c>
      <c r="J35" s="55" t="s">
        <v>6</v>
      </c>
      <c r="K35" s="56" t="s">
        <v>124</v>
      </c>
      <c r="L35" s="56">
        <v>50</v>
      </c>
      <c r="M35" s="57">
        <v>122.61</v>
      </c>
      <c r="N35" s="57">
        <v>111.54</v>
      </c>
      <c r="O35" s="57" t="s">
        <v>132</v>
      </c>
      <c r="P35" s="58"/>
    </row>
    <row r="36" spans="1:16" x14ac:dyDescent="0.3">
      <c r="A36" s="6" t="b">
        <f t="shared" si="2"/>
        <v>1</v>
      </c>
      <c r="B36" s="16">
        <f t="shared" ca="1" si="6"/>
        <v>20</v>
      </c>
      <c r="C36" s="6" t="b">
        <f t="shared" si="3"/>
        <v>0</v>
      </c>
      <c r="D36" s="16">
        <f t="shared" ca="1" si="7"/>
        <v>4</v>
      </c>
      <c r="E36" s="67" t="b">
        <f t="shared" si="4"/>
        <v>0</v>
      </c>
      <c r="F36" s="67">
        <f t="shared" si="5"/>
        <v>0</v>
      </c>
      <c r="G36" s="54" t="s">
        <v>138</v>
      </c>
      <c r="H36" s="54">
        <v>24739</v>
      </c>
      <c r="I36" s="54" t="s">
        <v>82</v>
      </c>
      <c r="J36" s="55" t="s">
        <v>6</v>
      </c>
      <c r="K36" s="56" t="s">
        <v>125</v>
      </c>
      <c r="L36" s="56">
        <v>50</v>
      </c>
      <c r="M36" s="57">
        <v>127.03</v>
      </c>
      <c r="N36" s="57">
        <v>115.2</v>
      </c>
      <c r="O36" s="57" t="s">
        <v>132</v>
      </c>
      <c r="P36" s="58"/>
    </row>
    <row r="37" spans="1:16" x14ac:dyDescent="0.3">
      <c r="A37" s="6" t="b">
        <f t="shared" si="2"/>
        <v>1</v>
      </c>
      <c r="B37" s="16">
        <f t="shared" ca="1" si="6"/>
        <v>21</v>
      </c>
      <c r="C37" s="6" t="b">
        <f t="shared" si="3"/>
        <v>0</v>
      </c>
      <c r="D37" s="16">
        <f t="shared" ca="1" si="7"/>
        <v>4</v>
      </c>
      <c r="E37" s="67" t="b">
        <f t="shared" si="4"/>
        <v>0</v>
      </c>
      <c r="F37" s="67">
        <f t="shared" si="5"/>
        <v>0</v>
      </c>
      <c r="G37" s="54" t="s">
        <v>138</v>
      </c>
      <c r="H37" s="54">
        <v>24734</v>
      </c>
      <c r="I37" s="54" t="s">
        <v>83</v>
      </c>
      <c r="J37" s="55" t="s">
        <v>6</v>
      </c>
      <c r="K37" s="56" t="s">
        <v>126</v>
      </c>
      <c r="L37" s="56">
        <v>50</v>
      </c>
      <c r="M37" s="57">
        <v>71.55</v>
      </c>
      <c r="N37" s="57">
        <v>65.08</v>
      </c>
      <c r="O37" s="57" t="s">
        <v>132</v>
      </c>
      <c r="P37" s="58"/>
    </row>
    <row r="38" spans="1:16" x14ac:dyDescent="0.3">
      <c r="A38" s="6" t="b">
        <f t="shared" si="2"/>
        <v>1</v>
      </c>
      <c r="B38" s="16">
        <f t="shared" ca="1" si="6"/>
        <v>22</v>
      </c>
      <c r="C38" s="6" t="b">
        <f t="shared" si="3"/>
        <v>0</v>
      </c>
      <c r="D38" s="16">
        <f t="shared" ca="1" si="7"/>
        <v>4</v>
      </c>
      <c r="E38" s="67" t="b">
        <f t="shared" si="4"/>
        <v>0</v>
      </c>
      <c r="F38" s="67">
        <f t="shared" si="5"/>
        <v>0</v>
      </c>
      <c r="G38" s="54" t="s">
        <v>138</v>
      </c>
      <c r="H38" s="54">
        <v>24738</v>
      </c>
      <c r="I38" s="54" t="s">
        <v>84</v>
      </c>
      <c r="J38" s="55" t="s">
        <v>6</v>
      </c>
      <c r="K38" s="56" t="s">
        <v>127</v>
      </c>
      <c r="L38" s="56">
        <v>50</v>
      </c>
      <c r="M38" s="57">
        <v>170.41</v>
      </c>
      <c r="N38" s="57">
        <v>157.80000000000001</v>
      </c>
      <c r="O38" s="57" t="s">
        <v>132</v>
      </c>
      <c r="P38" s="58"/>
    </row>
    <row r="39" spans="1:16" x14ac:dyDescent="0.3">
      <c r="A39" s="6" t="b">
        <f t="shared" si="2"/>
        <v>0</v>
      </c>
      <c r="B39" s="16">
        <f t="shared" ca="1" si="6"/>
        <v>22</v>
      </c>
      <c r="C39" s="6" t="b">
        <f t="shared" si="3"/>
        <v>0</v>
      </c>
      <c r="D39" s="16">
        <f t="shared" ca="1" si="7"/>
        <v>4</v>
      </c>
      <c r="E39" s="67" t="b">
        <f t="shared" si="4"/>
        <v>0</v>
      </c>
      <c r="F39" s="67">
        <f t="shared" si="5"/>
        <v>0</v>
      </c>
      <c r="G39" s="54"/>
      <c r="H39" s="54"/>
      <c r="I39" s="54"/>
      <c r="J39" s="55"/>
      <c r="K39" s="56"/>
      <c r="L39" s="56"/>
      <c r="M39" s="57" t="s">
        <v>272</v>
      </c>
      <c r="N39" s="57" t="s">
        <v>272</v>
      </c>
      <c r="O39" s="57"/>
      <c r="P39" s="58"/>
    </row>
    <row r="40" spans="1:16" x14ac:dyDescent="0.3">
      <c r="A40" s="6" t="b">
        <f t="shared" si="2"/>
        <v>0</v>
      </c>
      <c r="B40" s="16">
        <f t="shared" ca="1" si="6"/>
        <v>22</v>
      </c>
      <c r="C40" s="6" t="b">
        <f t="shared" si="3"/>
        <v>1</v>
      </c>
      <c r="D40" s="16">
        <f t="shared" ca="1" si="7"/>
        <v>5</v>
      </c>
      <c r="E40" s="67" t="b">
        <f t="shared" si="4"/>
        <v>0</v>
      </c>
      <c r="F40" s="67">
        <f t="shared" si="5"/>
        <v>0</v>
      </c>
      <c r="G40" s="54"/>
      <c r="H40" s="54">
        <v>24714</v>
      </c>
      <c r="I40" s="54" t="s">
        <v>89</v>
      </c>
      <c r="J40" s="55"/>
      <c r="K40" s="56"/>
      <c r="L40" s="56">
        <v>51</v>
      </c>
      <c r="M40" s="57">
        <v>4501.29</v>
      </c>
      <c r="N40" s="57" t="s">
        <v>272</v>
      </c>
      <c r="O40" s="57" t="s">
        <v>132</v>
      </c>
      <c r="P40" s="58"/>
    </row>
    <row r="41" spans="1:16" x14ac:dyDescent="0.3">
      <c r="A41" s="6" t="b">
        <f t="shared" si="2"/>
        <v>1</v>
      </c>
      <c r="B41" s="16">
        <f t="shared" ca="1" si="6"/>
        <v>23</v>
      </c>
      <c r="C41" s="6" t="b">
        <f t="shared" si="3"/>
        <v>0</v>
      </c>
      <c r="D41" s="16">
        <f t="shared" ca="1" si="7"/>
        <v>5</v>
      </c>
      <c r="E41" s="67" t="b">
        <f t="shared" si="4"/>
        <v>0</v>
      </c>
      <c r="F41" s="67">
        <f t="shared" si="5"/>
        <v>0</v>
      </c>
      <c r="G41" s="54" t="s">
        <v>133</v>
      </c>
      <c r="H41" s="54">
        <v>24665</v>
      </c>
      <c r="I41" s="54" t="s">
        <v>42</v>
      </c>
      <c r="J41" s="55" t="s">
        <v>6</v>
      </c>
      <c r="K41" s="56" t="s">
        <v>8</v>
      </c>
      <c r="L41" s="56">
        <v>51</v>
      </c>
      <c r="M41" s="57">
        <v>127.03</v>
      </c>
      <c r="N41" s="57">
        <v>115.2</v>
      </c>
      <c r="O41" s="57" t="s">
        <v>132</v>
      </c>
      <c r="P41" s="58"/>
    </row>
    <row r="42" spans="1:16" x14ac:dyDescent="0.3">
      <c r="A42" s="6" t="b">
        <f t="shared" si="2"/>
        <v>1</v>
      </c>
      <c r="B42" s="16">
        <f t="shared" ca="1" si="6"/>
        <v>24</v>
      </c>
      <c r="C42" s="6" t="b">
        <f t="shared" si="3"/>
        <v>0</v>
      </c>
      <c r="D42" s="16">
        <f t="shared" ca="1" si="7"/>
        <v>5</v>
      </c>
      <c r="E42" s="67" t="b">
        <f t="shared" si="4"/>
        <v>0</v>
      </c>
      <c r="F42" s="67">
        <f t="shared" si="5"/>
        <v>0</v>
      </c>
      <c r="G42" s="54" t="s">
        <v>133</v>
      </c>
      <c r="H42" s="54">
        <v>24687</v>
      </c>
      <c r="I42" s="54" t="s">
        <v>85</v>
      </c>
      <c r="J42" s="55" t="s">
        <v>6</v>
      </c>
      <c r="K42" s="56" t="s">
        <v>7</v>
      </c>
      <c r="L42" s="56">
        <v>51</v>
      </c>
      <c r="M42" s="57">
        <v>100.68</v>
      </c>
      <c r="N42" s="57">
        <v>91.3</v>
      </c>
      <c r="O42" s="57" t="s">
        <v>132</v>
      </c>
      <c r="P42" s="58"/>
    </row>
    <row r="43" spans="1:16" x14ac:dyDescent="0.3">
      <c r="A43" s="6" t="b">
        <f t="shared" si="2"/>
        <v>0</v>
      </c>
      <c r="B43" s="16">
        <f t="shared" ca="1" si="6"/>
        <v>24</v>
      </c>
      <c r="C43" s="6" t="b">
        <f t="shared" si="3"/>
        <v>0</v>
      </c>
      <c r="D43" s="16">
        <f t="shared" ca="1" si="7"/>
        <v>5</v>
      </c>
      <c r="E43" s="67" t="b">
        <f t="shared" si="4"/>
        <v>0</v>
      </c>
      <c r="F43" s="67">
        <f t="shared" si="5"/>
        <v>0</v>
      </c>
      <c r="G43" s="54"/>
      <c r="H43" s="54"/>
      <c r="I43" s="54"/>
      <c r="J43" s="55"/>
      <c r="K43" s="56"/>
      <c r="L43" s="56"/>
      <c r="M43" s="57" t="s">
        <v>272</v>
      </c>
      <c r="N43" s="57" t="s">
        <v>272</v>
      </c>
      <c r="O43" s="57"/>
      <c r="P43" s="58"/>
    </row>
    <row r="44" spans="1:16" x14ac:dyDescent="0.3">
      <c r="A44" s="6" t="b">
        <f t="shared" si="2"/>
        <v>0</v>
      </c>
      <c r="B44" s="16">
        <f t="shared" ca="1" si="6"/>
        <v>24</v>
      </c>
      <c r="C44" s="6" t="b">
        <f t="shared" si="3"/>
        <v>1</v>
      </c>
      <c r="D44" s="16">
        <f t="shared" ca="1" si="7"/>
        <v>6</v>
      </c>
      <c r="E44" s="67" t="b">
        <f t="shared" si="4"/>
        <v>0</v>
      </c>
      <c r="F44" s="67">
        <f t="shared" si="5"/>
        <v>0</v>
      </c>
      <c r="G44" s="54"/>
      <c r="H44" s="54">
        <v>24715</v>
      </c>
      <c r="I44" s="54" t="s">
        <v>93</v>
      </c>
      <c r="J44" s="55"/>
      <c r="K44" s="56"/>
      <c r="L44" s="56">
        <v>53</v>
      </c>
      <c r="M44" s="57">
        <v>1965.82</v>
      </c>
      <c r="N44" s="57" t="s">
        <v>272</v>
      </c>
      <c r="O44" s="57" t="s">
        <v>132</v>
      </c>
      <c r="P44" s="58"/>
    </row>
    <row r="45" spans="1:16" x14ac:dyDescent="0.3">
      <c r="A45" s="6" t="b">
        <f t="shared" si="2"/>
        <v>1</v>
      </c>
      <c r="B45" s="16">
        <f t="shared" ca="1" si="6"/>
        <v>25</v>
      </c>
      <c r="C45" s="6" t="b">
        <f t="shared" si="3"/>
        <v>0</v>
      </c>
      <c r="D45" s="16">
        <f t="shared" ca="1" si="7"/>
        <v>6</v>
      </c>
      <c r="E45" s="67" t="b">
        <f t="shared" si="4"/>
        <v>0</v>
      </c>
      <c r="F45" s="67">
        <f t="shared" si="5"/>
        <v>0</v>
      </c>
      <c r="G45" s="54" t="s">
        <v>133</v>
      </c>
      <c r="H45" s="54">
        <v>24688</v>
      </c>
      <c r="I45" s="54" t="s">
        <v>86</v>
      </c>
      <c r="J45" s="55" t="s">
        <v>6</v>
      </c>
      <c r="K45" s="56" t="s">
        <v>128</v>
      </c>
      <c r="L45" s="56">
        <v>53</v>
      </c>
      <c r="M45" s="57">
        <v>254.28</v>
      </c>
      <c r="N45" s="57">
        <v>230.6</v>
      </c>
      <c r="O45" s="57" t="s">
        <v>132</v>
      </c>
      <c r="P45" s="58"/>
    </row>
    <row r="46" spans="1:16" x14ac:dyDescent="0.3">
      <c r="A46" s="6" t="b">
        <f t="shared" si="2"/>
        <v>1</v>
      </c>
      <c r="B46" s="16">
        <f t="shared" ca="1" si="6"/>
        <v>26</v>
      </c>
      <c r="C46" s="6" t="b">
        <f t="shared" si="3"/>
        <v>0</v>
      </c>
      <c r="D46" s="16">
        <f t="shared" ca="1" si="7"/>
        <v>6</v>
      </c>
      <c r="E46" s="67" t="b">
        <f t="shared" si="4"/>
        <v>0</v>
      </c>
      <c r="F46" s="67">
        <f t="shared" si="5"/>
        <v>0</v>
      </c>
      <c r="G46" s="54" t="s">
        <v>133</v>
      </c>
      <c r="H46" s="54">
        <v>24666</v>
      </c>
      <c r="I46" s="54" t="s">
        <v>87</v>
      </c>
      <c r="J46" s="55" t="s">
        <v>6</v>
      </c>
      <c r="K46" s="56" t="s">
        <v>129</v>
      </c>
      <c r="L46" s="56">
        <v>53</v>
      </c>
      <c r="M46" s="57">
        <v>164.93</v>
      </c>
      <c r="N46" s="57">
        <v>149.58000000000001</v>
      </c>
      <c r="O46" s="57" t="s">
        <v>132</v>
      </c>
      <c r="P46" s="58"/>
    </row>
    <row r="47" spans="1:16" x14ac:dyDescent="0.3">
      <c r="A47" s="6" t="b">
        <f t="shared" si="2"/>
        <v>0</v>
      </c>
      <c r="B47" s="16">
        <f t="shared" ca="1" si="6"/>
        <v>26</v>
      </c>
      <c r="C47" s="6" t="b">
        <f t="shared" si="3"/>
        <v>0</v>
      </c>
      <c r="D47" s="16">
        <f t="shared" ca="1" si="7"/>
        <v>6</v>
      </c>
      <c r="E47" s="67" t="b">
        <f t="shared" si="4"/>
        <v>0</v>
      </c>
      <c r="F47" s="67">
        <f t="shared" si="5"/>
        <v>0</v>
      </c>
      <c r="G47" s="54"/>
      <c r="H47" s="54"/>
      <c r="I47" s="54"/>
      <c r="J47" s="55"/>
      <c r="K47" s="56"/>
      <c r="L47" s="56"/>
      <c r="M47" s="57" t="s">
        <v>272</v>
      </c>
      <c r="N47" s="57" t="s">
        <v>272</v>
      </c>
      <c r="O47" s="57"/>
      <c r="P47" s="58"/>
    </row>
    <row r="48" spans="1:16" x14ac:dyDescent="0.3">
      <c r="A48" s="6" t="b">
        <f t="shared" si="2"/>
        <v>0</v>
      </c>
      <c r="B48" s="16">
        <f t="shared" ca="1" si="6"/>
        <v>26</v>
      </c>
      <c r="C48" s="6" t="b">
        <f t="shared" si="3"/>
        <v>0</v>
      </c>
      <c r="D48" s="16">
        <f t="shared" ca="1" si="7"/>
        <v>6</v>
      </c>
      <c r="E48" s="67" t="b">
        <f t="shared" si="4"/>
        <v>0</v>
      </c>
      <c r="F48" s="67">
        <f t="shared" si="5"/>
        <v>0</v>
      </c>
      <c r="G48" s="54"/>
      <c r="H48" s="54"/>
      <c r="I48" s="54"/>
      <c r="J48" s="55"/>
      <c r="K48" s="56"/>
      <c r="L48" s="56"/>
      <c r="M48" s="57" t="s">
        <v>272</v>
      </c>
      <c r="N48" s="57" t="s">
        <v>272</v>
      </c>
      <c r="O48" s="57"/>
      <c r="P48" s="58"/>
    </row>
    <row r="49" spans="1:16" x14ac:dyDescent="0.3">
      <c r="A49" s="6" t="b">
        <f t="shared" si="2"/>
        <v>0</v>
      </c>
      <c r="B49" s="16">
        <f t="shared" ca="1" si="6"/>
        <v>26</v>
      </c>
      <c r="C49" s="6" t="b">
        <f t="shared" si="3"/>
        <v>0</v>
      </c>
      <c r="D49" s="16">
        <f t="shared" ca="1" si="7"/>
        <v>6</v>
      </c>
      <c r="E49" s="67" t="b">
        <f t="shared" si="4"/>
        <v>0</v>
      </c>
      <c r="F49" s="67">
        <f t="shared" si="5"/>
        <v>0</v>
      </c>
      <c r="G49" s="54"/>
      <c r="H49" s="54"/>
      <c r="I49" s="54"/>
      <c r="J49" s="55"/>
      <c r="K49" s="56"/>
      <c r="L49" s="56"/>
      <c r="M49" s="57" t="s">
        <v>272</v>
      </c>
      <c r="N49" s="57" t="s">
        <v>272</v>
      </c>
      <c r="O49" s="57"/>
      <c r="P49" s="58"/>
    </row>
    <row r="50" spans="1:16" x14ac:dyDescent="0.3">
      <c r="A50" s="6" t="b">
        <f t="shared" si="2"/>
        <v>0</v>
      </c>
      <c r="B50" s="16">
        <f t="shared" ca="1" si="6"/>
        <v>26</v>
      </c>
      <c r="C50" s="6" t="b">
        <f t="shared" si="3"/>
        <v>1</v>
      </c>
      <c r="D50" s="16">
        <f t="shared" ca="1" si="7"/>
        <v>7</v>
      </c>
      <c r="E50" s="67" t="b">
        <f t="shared" si="4"/>
        <v>0</v>
      </c>
      <c r="F50" s="67">
        <f t="shared" si="5"/>
        <v>0</v>
      </c>
      <c r="G50" s="54"/>
      <c r="H50" s="54">
        <v>24716</v>
      </c>
      <c r="I50" s="54" t="s">
        <v>91</v>
      </c>
      <c r="J50" s="54"/>
      <c r="K50" s="54"/>
      <c r="L50" s="54">
        <v>54</v>
      </c>
      <c r="M50" s="54">
        <v>16711.32</v>
      </c>
      <c r="N50" s="54" t="s">
        <v>272</v>
      </c>
      <c r="O50" s="54" t="s">
        <v>132</v>
      </c>
      <c r="P50" s="70" t="s">
        <v>176</v>
      </c>
    </row>
    <row r="51" spans="1:16" ht="72" x14ac:dyDescent="0.3">
      <c r="A51" s="6" t="b">
        <f t="shared" si="2"/>
        <v>0</v>
      </c>
      <c r="B51" s="16">
        <f t="shared" ca="1" si="6"/>
        <v>26</v>
      </c>
      <c r="C51" s="6" t="b">
        <f t="shared" si="3"/>
        <v>1</v>
      </c>
      <c r="D51" s="16">
        <f t="shared" ca="1" si="7"/>
        <v>8</v>
      </c>
      <c r="E51" s="67" t="b">
        <f t="shared" si="4"/>
        <v>0</v>
      </c>
      <c r="F51" s="67">
        <f t="shared" si="5"/>
        <v>0</v>
      </c>
      <c r="G51" s="54"/>
      <c r="H51" s="54">
        <v>24716</v>
      </c>
      <c r="I51" s="54" t="s">
        <v>140</v>
      </c>
      <c r="J51" s="55"/>
      <c r="K51" s="56"/>
      <c r="L51" s="56">
        <v>54</v>
      </c>
      <c r="M51" s="57">
        <v>31533.75</v>
      </c>
      <c r="N51" s="57" t="s">
        <v>272</v>
      </c>
      <c r="O51" s="57" t="s">
        <v>132</v>
      </c>
      <c r="P51" s="58" t="s">
        <v>177</v>
      </c>
    </row>
    <row r="52" spans="1:16" x14ac:dyDescent="0.3">
      <c r="A52" s="6" t="b">
        <f t="shared" si="2"/>
        <v>1</v>
      </c>
      <c r="B52" s="16">
        <f t="shared" ca="1" si="6"/>
        <v>27</v>
      </c>
      <c r="C52" s="6" t="b">
        <f t="shared" si="3"/>
        <v>0</v>
      </c>
      <c r="D52" s="16">
        <f t="shared" ca="1" si="7"/>
        <v>8</v>
      </c>
      <c r="E52" s="67" t="b">
        <f t="shared" si="4"/>
        <v>0</v>
      </c>
      <c r="F52" s="67">
        <f t="shared" si="5"/>
        <v>0</v>
      </c>
      <c r="G52" s="54" t="s">
        <v>133</v>
      </c>
      <c r="H52" s="54">
        <v>24689</v>
      </c>
      <c r="I52" s="54" t="s">
        <v>49</v>
      </c>
      <c r="J52" s="55" t="s">
        <v>6</v>
      </c>
      <c r="K52" s="56">
        <v>54002</v>
      </c>
      <c r="L52" s="56">
        <v>54</v>
      </c>
      <c r="M52" s="57">
        <v>143.22</v>
      </c>
      <c r="N52" s="57">
        <v>132.62</v>
      </c>
      <c r="O52" s="57" t="s">
        <v>132</v>
      </c>
      <c r="P52" s="58"/>
    </row>
    <row r="53" spans="1:16" x14ac:dyDescent="0.3">
      <c r="A53" s="6" t="b">
        <f t="shared" si="2"/>
        <v>1</v>
      </c>
      <c r="B53" s="16">
        <f t="shared" ca="1" si="6"/>
        <v>28</v>
      </c>
      <c r="C53" s="6" t="b">
        <f t="shared" si="3"/>
        <v>0</v>
      </c>
      <c r="D53" s="16">
        <f t="shared" ca="1" si="7"/>
        <v>8</v>
      </c>
      <c r="E53" s="67" t="b">
        <f t="shared" si="4"/>
        <v>0</v>
      </c>
      <c r="F53" s="67">
        <f t="shared" si="5"/>
        <v>0</v>
      </c>
      <c r="G53" s="54" t="s">
        <v>133</v>
      </c>
      <c r="H53" s="54">
        <v>24690</v>
      </c>
      <c r="I53" s="54" t="s">
        <v>50</v>
      </c>
      <c r="J53" s="55" t="s">
        <v>6</v>
      </c>
      <c r="K53" s="56">
        <v>54004</v>
      </c>
      <c r="L53" s="56">
        <v>54</v>
      </c>
      <c r="M53" s="57">
        <v>170.41</v>
      </c>
      <c r="N53" s="57">
        <v>157.80000000000001</v>
      </c>
      <c r="O53" s="57" t="s">
        <v>132</v>
      </c>
      <c r="P53" s="58"/>
    </row>
    <row r="54" spans="1:16" x14ac:dyDescent="0.3">
      <c r="A54" s="6" t="b">
        <f t="shared" si="2"/>
        <v>1</v>
      </c>
      <c r="B54" s="16">
        <f t="shared" ca="1" si="6"/>
        <v>29</v>
      </c>
      <c r="C54" s="6" t="b">
        <f t="shared" si="3"/>
        <v>0</v>
      </c>
      <c r="D54" s="16">
        <f t="shared" ca="1" si="7"/>
        <v>8</v>
      </c>
      <c r="E54" s="67" t="b">
        <f t="shared" si="4"/>
        <v>0</v>
      </c>
      <c r="F54" s="67">
        <f t="shared" si="5"/>
        <v>0</v>
      </c>
      <c r="G54" s="54" t="s">
        <v>133</v>
      </c>
      <c r="H54" s="54">
        <v>24697</v>
      </c>
      <c r="I54" s="54" t="s">
        <v>88</v>
      </c>
      <c r="J54" s="55" t="s">
        <v>6</v>
      </c>
      <c r="K54" s="56">
        <v>54001</v>
      </c>
      <c r="L54" s="56">
        <v>54</v>
      </c>
      <c r="M54" s="57">
        <v>170.01</v>
      </c>
      <c r="N54" s="57">
        <v>157.43</v>
      </c>
      <c r="O54" s="57" t="s">
        <v>132</v>
      </c>
      <c r="P54" s="58"/>
    </row>
    <row r="55" spans="1:16" x14ac:dyDescent="0.3">
      <c r="A55" s="6" t="b">
        <f t="shared" si="2"/>
        <v>1</v>
      </c>
      <c r="B55" s="16">
        <f t="shared" ca="1" si="6"/>
        <v>30</v>
      </c>
      <c r="C55" s="6" t="b">
        <f t="shared" si="3"/>
        <v>0</v>
      </c>
      <c r="D55" s="16">
        <f t="shared" ca="1" si="7"/>
        <v>8</v>
      </c>
      <c r="E55" s="67" t="b">
        <f t="shared" si="4"/>
        <v>0</v>
      </c>
      <c r="F55" s="67">
        <f t="shared" si="5"/>
        <v>0</v>
      </c>
      <c r="G55" s="54" t="s">
        <v>136</v>
      </c>
      <c r="H55" s="54">
        <v>25010</v>
      </c>
      <c r="I55" s="54" t="s">
        <v>276</v>
      </c>
      <c r="J55" s="55" t="s">
        <v>6</v>
      </c>
      <c r="K55" s="56">
        <v>54007</v>
      </c>
      <c r="L55" s="56">
        <v>54</v>
      </c>
      <c r="M55" s="57">
        <v>148.15</v>
      </c>
      <c r="N55" s="57" t="s">
        <v>272</v>
      </c>
      <c r="O55" s="57" t="s">
        <v>132</v>
      </c>
      <c r="P55" s="58"/>
    </row>
    <row r="56" spans="1:16" x14ac:dyDescent="0.3">
      <c r="A56" s="6" t="b">
        <f t="shared" si="2"/>
        <v>1</v>
      </c>
      <c r="B56" s="16">
        <f t="shared" ca="1" si="6"/>
        <v>31</v>
      </c>
      <c r="C56" s="6" t="b">
        <f t="shared" si="3"/>
        <v>0</v>
      </c>
      <c r="D56" s="16">
        <f t="shared" ca="1" si="7"/>
        <v>8</v>
      </c>
      <c r="E56" s="67" t="b">
        <f t="shared" si="4"/>
        <v>0</v>
      </c>
      <c r="F56" s="67">
        <f t="shared" si="5"/>
        <v>0</v>
      </c>
      <c r="G56" s="54" t="s">
        <v>136</v>
      </c>
      <c r="H56" s="54">
        <v>24696</v>
      </c>
      <c r="I56" s="54" t="s">
        <v>277</v>
      </c>
      <c r="J56" s="55" t="s">
        <v>6</v>
      </c>
      <c r="K56" s="56">
        <v>54003</v>
      </c>
      <c r="L56" s="56">
        <v>54</v>
      </c>
      <c r="M56" s="57">
        <v>151.32</v>
      </c>
      <c r="N56" s="57" t="s">
        <v>272</v>
      </c>
      <c r="O56" s="57" t="s">
        <v>132</v>
      </c>
      <c r="P56" s="58"/>
    </row>
    <row r="57" spans="1:16" x14ac:dyDescent="0.3">
      <c r="A57" s="6" t="b">
        <f t="shared" si="2"/>
        <v>0</v>
      </c>
      <c r="B57" s="16">
        <f t="shared" ref="B57:B59" ca="1" si="11">SUM(OFFSET(B57,-1,0,1,1),--A57)</f>
        <v>31</v>
      </c>
      <c r="C57" s="6" t="b">
        <f t="shared" si="3"/>
        <v>0</v>
      </c>
      <c r="D57" s="16">
        <f t="shared" ref="D57:D59" ca="1" si="12">SUM(OFFSET(D57,-1,0,1,1),--C57)</f>
        <v>8</v>
      </c>
      <c r="E57" s="67" t="b">
        <f t="shared" si="4"/>
        <v>0</v>
      </c>
      <c r="F57" s="67">
        <f t="shared" si="5"/>
        <v>0</v>
      </c>
      <c r="G57" s="54"/>
      <c r="H57" s="54"/>
      <c r="I57" s="54"/>
      <c r="J57" s="55"/>
      <c r="K57" s="56"/>
      <c r="L57" s="56"/>
      <c r="M57" s="57"/>
      <c r="N57" s="57"/>
      <c r="O57" s="57"/>
      <c r="P57" s="58"/>
    </row>
    <row r="58" spans="1:16" x14ac:dyDescent="0.3">
      <c r="A58" s="6" t="b">
        <f t="shared" si="2"/>
        <v>0</v>
      </c>
      <c r="B58" s="16">
        <f t="shared" ca="1" si="11"/>
        <v>31</v>
      </c>
      <c r="C58" s="6" t="b">
        <f t="shared" si="3"/>
        <v>0</v>
      </c>
      <c r="D58" s="16">
        <f t="shared" ca="1" si="12"/>
        <v>8</v>
      </c>
      <c r="E58" s="67" t="b">
        <f t="shared" si="4"/>
        <v>0</v>
      </c>
      <c r="F58" s="67">
        <f t="shared" si="5"/>
        <v>0</v>
      </c>
      <c r="G58" s="54"/>
      <c r="H58" s="54"/>
      <c r="I58" s="54"/>
      <c r="J58" s="55"/>
      <c r="K58" s="56"/>
      <c r="L58" s="56"/>
      <c r="M58" s="57"/>
      <c r="N58" s="57"/>
      <c r="O58" s="57"/>
      <c r="P58" s="58"/>
    </row>
    <row r="59" spans="1:16" x14ac:dyDescent="0.3">
      <c r="A59" s="6" t="b">
        <f t="shared" si="2"/>
        <v>0</v>
      </c>
      <c r="B59" s="16">
        <f t="shared" ca="1" si="11"/>
        <v>31</v>
      </c>
      <c r="C59" s="6" t="b">
        <f t="shared" si="3"/>
        <v>0</v>
      </c>
      <c r="D59" s="16">
        <f t="shared" ca="1" si="12"/>
        <v>8</v>
      </c>
      <c r="E59" s="67" t="b">
        <f t="shared" si="4"/>
        <v>0</v>
      </c>
      <c r="F59" s="67">
        <f t="shared" si="5"/>
        <v>0</v>
      </c>
      <c r="G59" s="54"/>
      <c r="H59" s="54"/>
      <c r="I59" s="54"/>
      <c r="J59" s="55"/>
      <c r="K59" s="56"/>
      <c r="L59" s="56"/>
      <c r="M59" s="57"/>
      <c r="N59" s="57"/>
      <c r="O59" s="57"/>
      <c r="P59" s="58"/>
    </row>
    <row r="60" spans="1:16" x14ac:dyDescent="0.3">
      <c r="A60" s="6" t="b">
        <f t="shared" ref="A60:A62" si="13">AND(H60&lt;&gt;"",$K60&lt;&gt;"",ISNUMBER($L60))</f>
        <v>0</v>
      </c>
      <c r="B60" s="16">
        <f t="shared" ref="B60:B62" ca="1" si="14">SUM(OFFSET(B60,-1,0,1,1),--A60)</f>
        <v>31</v>
      </c>
      <c r="C60" s="6" t="b">
        <f t="shared" si="3"/>
        <v>0</v>
      </c>
      <c r="D60" s="16">
        <f t="shared" ref="D60:D62" ca="1" si="15">SUM(OFFSET(D60,-1,0,1,1),--C60)</f>
        <v>8</v>
      </c>
      <c r="E60" s="67" t="b">
        <f t="shared" ref="E60:E62" si="16">AND(K60&lt;&gt;"",O60&lt;&gt;"a-specifiek",I60&lt;&gt;"product")</f>
        <v>0</v>
      </c>
      <c r="F60" s="67">
        <f t="shared" ref="F60:F62" si="17">SUM(F59,--E60)</f>
        <v>0</v>
      </c>
      <c r="J60" s="59"/>
      <c r="K60" s="60"/>
      <c r="L60" s="60"/>
      <c r="M60" s="61"/>
      <c r="N60" s="61"/>
      <c r="O60" s="61"/>
      <c r="P60" s="62"/>
    </row>
    <row r="61" spans="1:16" x14ac:dyDescent="0.3">
      <c r="A61" s="6" t="b">
        <f t="shared" si="13"/>
        <v>0</v>
      </c>
      <c r="B61" s="16">
        <f t="shared" ca="1" si="14"/>
        <v>31</v>
      </c>
      <c r="C61" s="6" t="b">
        <f t="shared" si="3"/>
        <v>0</v>
      </c>
      <c r="D61" s="16">
        <f t="shared" ca="1" si="15"/>
        <v>8</v>
      </c>
      <c r="E61" s="67" t="b">
        <f t="shared" si="16"/>
        <v>0</v>
      </c>
      <c r="F61" s="67">
        <f t="shared" si="17"/>
        <v>0</v>
      </c>
      <c r="J61" s="59"/>
      <c r="K61" s="60"/>
      <c r="L61" s="60"/>
      <c r="M61" s="61"/>
      <c r="N61" s="61"/>
      <c r="O61" s="61"/>
      <c r="P61" s="62"/>
    </row>
    <row r="62" spans="1:16" ht="21" x14ac:dyDescent="0.3">
      <c r="A62" s="6" t="b">
        <f t="shared" si="13"/>
        <v>0</v>
      </c>
      <c r="B62" s="16">
        <f t="shared" ca="1" si="14"/>
        <v>31</v>
      </c>
      <c r="C62" s="6" t="b">
        <f t="shared" si="3"/>
        <v>0</v>
      </c>
      <c r="D62" s="16">
        <f t="shared" ca="1" si="15"/>
        <v>8</v>
      </c>
      <c r="E62" s="67" t="b">
        <f t="shared" si="16"/>
        <v>0</v>
      </c>
      <c r="F62" s="67">
        <f t="shared" si="17"/>
        <v>0</v>
      </c>
      <c r="G62" s="9" t="s">
        <v>175</v>
      </c>
      <c r="H62" s="9"/>
      <c r="I62" s="9"/>
      <c r="J62" s="9"/>
      <c r="K62" s="9"/>
      <c r="L62" s="9"/>
      <c r="M62" s="9"/>
      <c r="N62" s="9"/>
      <c r="O62" s="9"/>
      <c r="P62" s="63"/>
    </row>
    <row r="63" spans="1:16" x14ac:dyDescent="0.3">
      <c r="A63" s="6" t="b">
        <f t="shared" ref="A63:A69" si="18">AND(H63&lt;&gt;"",$K63&lt;&gt;"",ISNUMBER($L63))</f>
        <v>0</v>
      </c>
      <c r="B63" s="16">
        <f t="shared" ref="B63:B69" ca="1" si="19">SUM(OFFSET(B63,-1,0,1,1),--A63)</f>
        <v>31</v>
      </c>
      <c r="C63" s="6" t="b">
        <f t="shared" si="3"/>
        <v>0</v>
      </c>
      <c r="D63" s="16">
        <f t="shared" ref="D63:D69" ca="1" si="20">SUM(OFFSET(D63,-1,0,1,1),--C63)</f>
        <v>8</v>
      </c>
      <c r="E63" s="67" t="b">
        <f t="shared" si="4"/>
        <v>0</v>
      </c>
      <c r="F63" s="67">
        <f t="shared" si="5"/>
        <v>0</v>
      </c>
      <c r="G63" s="64" t="s">
        <v>147</v>
      </c>
      <c r="P63" s="65"/>
    </row>
    <row r="64" spans="1:16" ht="28.8" x14ac:dyDescent="0.3">
      <c r="A64" s="6" t="b">
        <f t="shared" si="18"/>
        <v>0</v>
      </c>
      <c r="B64" s="16">
        <f t="shared" ca="1" si="19"/>
        <v>31</v>
      </c>
      <c r="C64" s="6" t="b">
        <f t="shared" si="3"/>
        <v>0</v>
      </c>
      <c r="D64" s="16">
        <f t="shared" ca="1" si="20"/>
        <v>8</v>
      </c>
      <c r="E64" s="67" t="b">
        <f t="shared" si="4"/>
        <v>0</v>
      </c>
      <c r="F64" s="67">
        <f t="shared" si="5"/>
        <v>0</v>
      </c>
      <c r="G64" s="47" t="s">
        <v>41</v>
      </c>
      <c r="H64" s="47" t="s">
        <v>10</v>
      </c>
      <c r="I64" s="47" t="s">
        <v>32</v>
      </c>
      <c r="J64" s="47" t="s">
        <v>9</v>
      </c>
      <c r="K64" s="47" t="s">
        <v>187</v>
      </c>
      <c r="L64" s="47" t="s">
        <v>188</v>
      </c>
      <c r="M64" s="47" t="s">
        <v>145</v>
      </c>
      <c r="N64" s="47" t="s">
        <v>144</v>
      </c>
      <c r="O64" s="47" t="s">
        <v>186</v>
      </c>
      <c r="P64" s="47" t="s">
        <v>11</v>
      </c>
    </row>
    <row r="65" spans="1:16" x14ac:dyDescent="0.3">
      <c r="A65" s="6" t="b">
        <f t="shared" si="18"/>
        <v>1</v>
      </c>
      <c r="B65" s="16">
        <f t="shared" ca="1" si="19"/>
        <v>32</v>
      </c>
      <c r="C65" s="6" t="b">
        <f t="shared" si="3"/>
        <v>0</v>
      </c>
      <c r="D65" s="16">
        <f t="shared" ca="1" si="20"/>
        <v>8</v>
      </c>
      <c r="E65" s="67" t="b">
        <f t="shared" si="4"/>
        <v>1</v>
      </c>
      <c r="F65" s="67">
        <f t="shared" si="5"/>
        <v>1</v>
      </c>
      <c r="G65" s="64" t="s">
        <v>136</v>
      </c>
      <c r="H65" s="64">
        <v>24701</v>
      </c>
      <c r="I65" s="64" t="s">
        <v>199</v>
      </c>
      <c r="J65" s="55" t="s">
        <v>15</v>
      </c>
      <c r="K65" s="56" t="s">
        <v>14</v>
      </c>
      <c r="L65" s="56">
        <v>43</v>
      </c>
      <c r="M65" s="57">
        <v>512.44000000000005</v>
      </c>
      <c r="N65" s="57" t="s">
        <v>272</v>
      </c>
      <c r="O65" s="64" t="s">
        <v>131</v>
      </c>
      <c r="P65" s="58"/>
    </row>
    <row r="66" spans="1:16" x14ac:dyDescent="0.3">
      <c r="A66" s="6" t="b">
        <f t="shared" si="18"/>
        <v>1</v>
      </c>
      <c r="B66" s="16">
        <f t="shared" ca="1" si="19"/>
        <v>33</v>
      </c>
      <c r="C66" s="6" t="b">
        <f t="shared" si="3"/>
        <v>0</v>
      </c>
      <c r="D66" s="16">
        <f t="shared" ca="1" si="20"/>
        <v>8</v>
      </c>
      <c r="E66" s="67" t="b">
        <f t="shared" si="4"/>
        <v>1</v>
      </c>
      <c r="F66" s="67">
        <f t="shared" si="5"/>
        <v>2</v>
      </c>
      <c r="G66" s="64" t="s">
        <v>136</v>
      </c>
      <c r="H66" s="64">
        <v>27992</v>
      </c>
      <c r="I66" s="64" t="s">
        <v>200</v>
      </c>
      <c r="J66" s="55" t="s">
        <v>15</v>
      </c>
      <c r="K66" s="56" t="s">
        <v>195</v>
      </c>
      <c r="L66" s="56">
        <v>43</v>
      </c>
      <c r="M66" s="57">
        <v>1068.68</v>
      </c>
      <c r="N66" s="57" t="s">
        <v>272</v>
      </c>
      <c r="O66" s="64" t="s">
        <v>131</v>
      </c>
      <c r="P66" s="58"/>
    </row>
    <row r="67" spans="1:16" x14ac:dyDescent="0.3">
      <c r="A67" s="6" t="b">
        <f t="shared" si="18"/>
        <v>1</v>
      </c>
      <c r="B67" s="16">
        <f t="shared" ca="1" si="19"/>
        <v>34</v>
      </c>
      <c r="C67" s="6" t="b">
        <f t="shared" si="3"/>
        <v>0</v>
      </c>
      <c r="D67" s="16">
        <f t="shared" ca="1" si="20"/>
        <v>8</v>
      </c>
      <c r="E67" s="67" t="b">
        <f t="shared" si="4"/>
        <v>1</v>
      </c>
      <c r="F67" s="67">
        <f t="shared" si="5"/>
        <v>3</v>
      </c>
      <c r="G67" s="64" t="s">
        <v>136</v>
      </c>
      <c r="H67" s="64">
        <v>27999</v>
      </c>
      <c r="I67" s="64" t="s">
        <v>201</v>
      </c>
      <c r="J67" s="55" t="s">
        <v>15</v>
      </c>
      <c r="K67" s="56" t="s">
        <v>196</v>
      </c>
      <c r="L67" s="56">
        <v>43</v>
      </c>
      <c r="M67" s="57">
        <v>1482.82</v>
      </c>
      <c r="N67" s="57" t="s">
        <v>272</v>
      </c>
      <c r="O67" s="64" t="s">
        <v>131</v>
      </c>
      <c r="P67" s="58"/>
    </row>
    <row r="68" spans="1:16" x14ac:dyDescent="0.3">
      <c r="A68" s="6" t="b">
        <f t="shared" si="18"/>
        <v>1</v>
      </c>
      <c r="B68" s="16">
        <f t="shared" ca="1" si="19"/>
        <v>35</v>
      </c>
      <c r="C68" s="6" t="b">
        <f t="shared" si="3"/>
        <v>0</v>
      </c>
      <c r="D68" s="16">
        <f t="shared" ca="1" si="20"/>
        <v>8</v>
      </c>
      <c r="E68" s="67" t="b">
        <f t="shared" si="4"/>
        <v>1</v>
      </c>
      <c r="F68" s="67">
        <f t="shared" si="5"/>
        <v>4</v>
      </c>
      <c r="G68" s="64" t="s">
        <v>136</v>
      </c>
      <c r="H68" s="64">
        <v>26855</v>
      </c>
      <c r="I68" s="64" t="s">
        <v>202</v>
      </c>
      <c r="J68" s="55" t="s">
        <v>6</v>
      </c>
      <c r="K68" s="56" t="s">
        <v>203</v>
      </c>
      <c r="L68" s="56">
        <v>43</v>
      </c>
      <c r="M68" s="57">
        <v>126.05</v>
      </c>
      <c r="N68" s="57" t="s">
        <v>272</v>
      </c>
      <c r="O68" s="64" t="s">
        <v>131</v>
      </c>
      <c r="P68" s="58"/>
    </row>
    <row r="69" spans="1:16" x14ac:dyDescent="0.3">
      <c r="A69" s="6" t="b">
        <f t="shared" si="18"/>
        <v>1</v>
      </c>
      <c r="B69" s="16">
        <f t="shared" ca="1" si="19"/>
        <v>36</v>
      </c>
      <c r="C69" s="6" t="b">
        <f t="shared" si="3"/>
        <v>0</v>
      </c>
      <c r="D69" s="16">
        <f t="shared" ca="1" si="20"/>
        <v>8</v>
      </c>
      <c r="E69" s="67" t="b">
        <f t="shared" si="4"/>
        <v>1</v>
      </c>
      <c r="F69" s="67">
        <f t="shared" si="5"/>
        <v>5</v>
      </c>
      <c r="G69" s="64" t="s">
        <v>135</v>
      </c>
      <c r="H69" s="64">
        <v>24699</v>
      </c>
      <c r="I69" s="64" t="s">
        <v>61</v>
      </c>
      <c r="J69" s="55" t="s">
        <v>15</v>
      </c>
      <c r="K69" s="56" t="s">
        <v>99</v>
      </c>
      <c r="L69" s="56">
        <v>43</v>
      </c>
      <c r="M69" s="57">
        <v>159.71</v>
      </c>
      <c r="N69" s="57" t="s">
        <v>272</v>
      </c>
      <c r="O69" s="64" t="s">
        <v>131</v>
      </c>
      <c r="P69" s="58"/>
    </row>
    <row r="70" spans="1:16" x14ac:dyDescent="0.3">
      <c r="A70" s="6" t="b">
        <f t="shared" si="2"/>
        <v>1</v>
      </c>
      <c r="B70" s="16">
        <f t="shared" ca="1" si="6"/>
        <v>37</v>
      </c>
      <c r="C70" s="6" t="b">
        <f t="shared" si="3"/>
        <v>0</v>
      </c>
      <c r="D70" s="16">
        <f t="shared" ca="1" si="7"/>
        <v>8</v>
      </c>
      <c r="E70" s="67" t="b">
        <f t="shared" si="4"/>
        <v>1</v>
      </c>
      <c r="F70" s="67">
        <f t="shared" si="5"/>
        <v>6</v>
      </c>
      <c r="G70" s="64" t="s">
        <v>135</v>
      </c>
      <c r="H70" s="64">
        <v>24700</v>
      </c>
      <c r="I70" s="64" t="s">
        <v>60</v>
      </c>
      <c r="J70" s="55" t="s">
        <v>15</v>
      </c>
      <c r="K70" s="56" t="s">
        <v>98</v>
      </c>
      <c r="L70" s="56">
        <v>43</v>
      </c>
      <c r="M70" s="57">
        <v>221.52</v>
      </c>
      <c r="N70" s="57" t="s">
        <v>272</v>
      </c>
      <c r="O70" s="64" t="s">
        <v>131</v>
      </c>
      <c r="P70" s="58"/>
    </row>
    <row r="71" spans="1:16" x14ac:dyDescent="0.3">
      <c r="A71" s="6" t="b">
        <f t="shared" si="2"/>
        <v>1</v>
      </c>
      <c r="B71" s="16">
        <f t="shared" ca="1" si="6"/>
        <v>38</v>
      </c>
      <c r="C71" s="6" t="b">
        <f t="shared" si="3"/>
        <v>0</v>
      </c>
      <c r="D71" s="16">
        <f t="shared" ca="1" si="7"/>
        <v>8</v>
      </c>
      <c r="E71" s="67" t="b">
        <f t="shared" si="4"/>
        <v>1</v>
      </c>
      <c r="F71" s="67">
        <f t="shared" si="5"/>
        <v>7</v>
      </c>
      <c r="G71" s="64" t="s">
        <v>135</v>
      </c>
      <c r="H71" s="64">
        <v>23577</v>
      </c>
      <c r="I71" s="64" t="s">
        <v>146</v>
      </c>
      <c r="J71" s="55" t="s">
        <v>15</v>
      </c>
      <c r="K71" s="56" t="s">
        <v>39</v>
      </c>
      <c r="L71" s="56">
        <v>43</v>
      </c>
      <c r="M71" s="57">
        <v>54.97</v>
      </c>
      <c r="N71" s="57" t="s">
        <v>272</v>
      </c>
      <c r="O71" s="64" t="s">
        <v>131</v>
      </c>
      <c r="P71" s="58"/>
    </row>
    <row r="72" spans="1:16" x14ac:dyDescent="0.3">
      <c r="A72" s="6" t="b">
        <f t="shared" si="2"/>
        <v>1</v>
      </c>
      <c r="B72" s="16">
        <f t="shared" ca="1" si="6"/>
        <v>39</v>
      </c>
      <c r="C72" s="6" t="b">
        <f t="shared" si="3"/>
        <v>0</v>
      </c>
      <c r="D72" s="16">
        <f t="shared" ca="1" si="7"/>
        <v>8</v>
      </c>
      <c r="E72" s="67" t="b">
        <f t="shared" si="4"/>
        <v>1</v>
      </c>
      <c r="F72" s="67">
        <f t="shared" si="5"/>
        <v>8</v>
      </c>
      <c r="G72" s="64" t="s">
        <v>135</v>
      </c>
      <c r="H72" s="64">
        <v>28165</v>
      </c>
      <c r="I72" s="64" t="s">
        <v>273</v>
      </c>
      <c r="J72" s="55" t="s">
        <v>15</v>
      </c>
      <c r="K72" s="56" t="s">
        <v>274</v>
      </c>
      <c r="L72" s="56">
        <v>43</v>
      </c>
      <c r="M72" s="57">
        <v>54.97</v>
      </c>
      <c r="N72" s="57" t="s">
        <v>272</v>
      </c>
      <c r="O72" s="64" t="s">
        <v>131</v>
      </c>
      <c r="P72" s="58"/>
    </row>
    <row r="73" spans="1:16" x14ac:dyDescent="0.3">
      <c r="A73" s="6" t="b">
        <f t="shared" si="2"/>
        <v>1</v>
      </c>
      <c r="B73" s="16">
        <f t="shared" ca="1" si="6"/>
        <v>40</v>
      </c>
      <c r="C73" s="6" t="b">
        <f t="shared" si="3"/>
        <v>0</v>
      </c>
      <c r="D73" s="16">
        <f t="shared" ca="1" si="7"/>
        <v>8</v>
      </c>
      <c r="E73" s="67" t="b">
        <f t="shared" si="4"/>
        <v>1</v>
      </c>
      <c r="F73" s="67">
        <f t="shared" si="5"/>
        <v>9</v>
      </c>
      <c r="G73" s="64" t="s">
        <v>135</v>
      </c>
      <c r="H73" s="64">
        <v>24698</v>
      </c>
      <c r="I73" s="64" t="s">
        <v>62</v>
      </c>
      <c r="J73" s="55" t="s">
        <v>15</v>
      </c>
      <c r="K73" s="56" t="s">
        <v>100</v>
      </c>
      <c r="L73" s="56">
        <v>43</v>
      </c>
      <c r="M73" s="57">
        <v>33.56</v>
      </c>
      <c r="N73" s="57" t="s">
        <v>272</v>
      </c>
      <c r="O73" s="64" t="s">
        <v>131</v>
      </c>
      <c r="P73" s="58"/>
    </row>
    <row r="74" spans="1:16" x14ac:dyDescent="0.3">
      <c r="A74" s="6" t="b">
        <f t="shared" si="2"/>
        <v>1</v>
      </c>
      <c r="B74" s="16">
        <f t="shared" ca="1" si="6"/>
        <v>41</v>
      </c>
      <c r="C74" s="6" t="b">
        <f t="shared" si="3"/>
        <v>0</v>
      </c>
      <c r="D74" s="16">
        <f t="shared" ca="1" si="7"/>
        <v>8</v>
      </c>
      <c r="E74" s="67" t="b">
        <f t="shared" si="4"/>
        <v>1</v>
      </c>
      <c r="F74" s="67">
        <f t="shared" si="5"/>
        <v>10</v>
      </c>
      <c r="G74" s="64" t="s">
        <v>135</v>
      </c>
      <c r="H74" s="64">
        <v>24493</v>
      </c>
      <c r="I74" s="64" t="s">
        <v>204</v>
      </c>
      <c r="J74" s="55" t="s">
        <v>15</v>
      </c>
      <c r="K74" s="56" t="s">
        <v>205</v>
      </c>
      <c r="L74" s="56">
        <v>43</v>
      </c>
      <c r="M74" s="57">
        <v>551.52</v>
      </c>
      <c r="N74" s="57" t="s">
        <v>272</v>
      </c>
      <c r="O74" s="64" t="s">
        <v>131</v>
      </c>
      <c r="P74" s="58"/>
    </row>
    <row r="75" spans="1:16" x14ac:dyDescent="0.3">
      <c r="A75" s="6" t="b">
        <f t="shared" si="2"/>
        <v>1</v>
      </c>
      <c r="B75" s="16">
        <f t="shared" ca="1" si="6"/>
        <v>42</v>
      </c>
      <c r="C75" s="6" t="b">
        <f t="shared" si="3"/>
        <v>0</v>
      </c>
      <c r="D75" s="16">
        <f t="shared" ca="1" si="7"/>
        <v>8</v>
      </c>
      <c r="E75" s="67" t="b">
        <f t="shared" ref="E75:E138" si="21">AND(K75&lt;&gt;"",O75&lt;&gt;"a-specifiek",I75&lt;&gt;"product")</f>
        <v>1</v>
      </c>
      <c r="F75" s="67">
        <f t="shared" ref="F75:F138" si="22">SUM(F74,--E75)</f>
        <v>11</v>
      </c>
      <c r="G75" s="64" t="s">
        <v>135</v>
      </c>
      <c r="H75" s="64">
        <v>24443</v>
      </c>
      <c r="I75" s="64" t="s">
        <v>206</v>
      </c>
      <c r="J75" s="55" t="s">
        <v>15</v>
      </c>
      <c r="K75" s="56" t="s">
        <v>207</v>
      </c>
      <c r="L75" s="56">
        <v>43</v>
      </c>
      <c r="M75" s="57">
        <v>659.01</v>
      </c>
      <c r="N75" s="57" t="s">
        <v>272</v>
      </c>
      <c r="O75" s="64" t="s">
        <v>131</v>
      </c>
      <c r="P75" s="58"/>
    </row>
    <row r="76" spans="1:16" x14ac:dyDescent="0.3">
      <c r="A76" s="6" t="b">
        <f t="shared" si="2"/>
        <v>1</v>
      </c>
      <c r="B76" s="16">
        <f t="shared" ca="1" si="6"/>
        <v>43</v>
      </c>
      <c r="C76" s="6" t="b">
        <f t="shared" si="3"/>
        <v>0</v>
      </c>
      <c r="D76" s="16">
        <f t="shared" ca="1" si="7"/>
        <v>8</v>
      </c>
      <c r="E76" s="67" t="b">
        <f t="shared" si="21"/>
        <v>1</v>
      </c>
      <c r="F76" s="67">
        <f t="shared" si="22"/>
        <v>12</v>
      </c>
      <c r="G76" s="64" t="s">
        <v>135</v>
      </c>
      <c r="H76" s="64">
        <v>24442</v>
      </c>
      <c r="I76" s="64" t="s">
        <v>208</v>
      </c>
      <c r="J76" s="55" t="s">
        <v>15</v>
      </c>
      <c r="K76" s="56" t="s">
        <v>209</v>
      </c>
      <c r="L76" s="56">
        <v>43</v>
      </c>
      <c r="M76" s="57">
        <v>768.94</v>
      </c>
      <c r="N76" s="57" t="s">
        <v>272</v>
      </c>
      <c r="O76" s="64" t="s">
        <v>131</v>
      </c>
      <c r="P76" s="58"/>
    </row>
    <row r="77" spans="1:16" x14ac:dyDescent="0.3">
      <c r="A77" s="6" t="b">
        <f t="shared" si="2"/>
        <v>0</v>
      </c>
      <c r="B77" s="16">
        <f t="shared" ca="1" si="6"/>
        <v>43</v>
      </c>
      <c r="C77" s="6" t="b">
        <f t="shared" si="3"/>
        <v>0</v>
      </c>
      <c r="D77" s="16">
        <f t="shared" ca="1" si="7"/>
        <v>8</v>
      </c>
      <c r="E77" s="67" t="b">
        <f t="shared" si="21"/>
        <v>0</v>
      </c>
      <c r="F77" s="67">
        <f t="shared" si="22"/>
        <v>12</v>
      </c>
      <c r="G77" s="64"/>
      <c r="H77" s="64"/>
      <c r="I77" s="64"/>
      <c r="J77" s="55"/>
      <c r="K77" s="56"/>
      <c r="L77" s="56"/>
      <c r="M77" s="57" t="s">
        <v>272</v>
      </c>
      <c r="N77" s="57" t="s">
        <v>272</v>
      </c>
      <c r="O77" s="64"/>
      <c r="P77" s="58"/>
    </row>
    <row r="78" spans="1:16" x14ac:dyDescent="0.3">
      <c r="A78" s="6" t="b">
        <f t="shared" ref="A78:A117" si="23">AND(H78&lt;&gt;"",$K78&lt;&gt;"",ISNUMBER($L78))</f>
        <v>1</v>
      </c>
      <c r="B78" s="16">
        <f t="shared" ca="1" si="6"/>
        <v>44</v>
      </c>
      <c r="C78" s="6" t="b">
        <f t="shared" ref="C78:C117" si="24">IFERROR(AND(ISNUMBER($L78),$K78=""),FALSE)</f>
        <v>0</v>
      </c>
      <c r="D78" s="16">
        <f t="shared" ca="1" si="7"/>
        <v>8</v>
      </c>
      <c r="E78" s="67" t="b">
        <f t="shared" si="21"/>
        <v>1</v>
      </c>
      <c r="F78" s="67">
        <f t="shared" si="22"/>
        <v>13</v>
      </c>
      <c r="G78" s="54" t="s">
        <v>136</v>
      </c>
      <c r="H78" s="54">
        <v>24670</v>
      </c>
      <c r="I78" s="54" t="s">
        <v>63</v>
      </c>
      <c r="J78" s="55" t="s">
        <v>15</v>
      </c>
      <c r="K78" s="56">
        <v>54015</v>
      </c>
      <c r="L78" s="56">
        <v>44</v>
      </c>
      <c r="M78" s="57">
        <v>779.99</v>
      </c>
      <c r="N78" s="57" t="s">
        <v>272</v>
      </c>
      <c r="O78" s="57" t="s">
        <v>131</v>
      </c>
      <c r="P78" s="58"/>
    </row>
    <row r="79" spans="1:16" x14ac:dyDescent="0.3">
      <c r="A79" s="6" t="b">
        <f t="shared" si="23"/>
        <v>1</v>
      </c>
      <c r="B79" s="16">
        <f t="shared" ca="1" si="6"/>
        <v>45</v>
      </c>
      <c r="C79" s="6" t="b">
        <f t="shared" si="24"/>
        <v>0</v>
      </c>
      <c r="D79" s="16">
        <f t="shared" ca="1" si="7"/>
        <v>8</v>
      </c>
      <c r="E79" s="67" t="b">
        <f t="shared" si="21"/>
        <v>1</v>
      </c>
      <c r="F79" s="67">
        <f t="shared" si="22"/>
        <v>14</v>
      </c>
      <c r="G79" s="64" t="s">
        <v>136</v>
      </c>
      <c r="H79" s="64">
        <v>24669</v>
      </c>
      <c r="I79" s="64" t="s">
        <v>64</v>
      </c>
      <c r="J79" s="55" t="s">
        <v>15</v>
      </c>
      <c r="K79" s="56" t="s">
        <v>104</v>
      </c>
      <c r="L79" s="56">
        <v>44</v>
      </c>
      <c r="M79" s="66">
        <v>450.27</v>
      </c>
      <c r="N79" s="57" t="s">
        <v>272</v>
      </c>
      <c r="O79" s="64" t="s">
        <v>131</v>
      </c>
      <c r="P79" s="58"/>
    </row>
    <row r="80" spans="1:16" x14ac:dyDescent="0.3">
      <c r="A80" s="6" t="b">
        <f t="shared" si="23"/>
        <v>1</v>
      </c>
      <c r="B80" s="16">
        <f t="shared" ref="B80:B111" ca="1" si="25">SUM(OFFSET(B80,-1,0,1,1),--A80)</f>
        <v>46</v>
      </c>
      <c r="C80" s="6" t="b">
        <f t="shared" si="24"/>
        <v>0</v>
      </c>
      <c r="D80" s="16">
        <f t="shared" ref="D80:D111" ca="1" si="26">SUM(OFFSET(D80,-1,0,1,1),--C80)</f>
        <v>8</v>
      </c>
      <c r="E80" s="67" t="b">
        <f t="shared" si="21"/>
        <v>1</v>
      </c>
      <c r="F80" s="67">
        <f t="shared" si="22"/>
        <v>15</v>
      </c>
      <c r="G80" s="64" t="s">
        <v>136</v>
      </c>
      <c r="H80" s="64">
        <v>24708</v>
      </c>
      <c r="I80" s="64" t="s">
        <v>66</v>
      </c>
      <c r="J80" s="55" t="s">
        <v>15</v>
      </c>
      <c r="K80" s="56">
        <v>54014</v>
      </c>
      <c r="L80" s="56">
        <v>44</v>
      </c>
      <c r="M80" s="66">
        <v>565.4</v>
      </c>
      <c r="N80" s="57" t="s">
        <v>272</v>
      </c>
      <c r="O80" s="64" t="s">
        <v>131</v>
      </c>
      <c r="P80" s="58"/>
    </row>
    <row r="81" spans="1:16" x14ac:dyDescent="0.3">
      <c r="A81" s="6" t="b">
        <f t="shared" si="23"/>
        <v>1</v>
      </c>
      <c r="B81" s="16">
        <f t="shared" ca="1" si="25"/>
        <v>47</v>
      </c>
      <c r="C81" s="6" t="b">
        <f t="shared" si="24"/>
        <v>0</v>
      </c>
      <c r="D81" s="16">
        <f t="shared" ca="1" si="26"/>
        <v>8</v>
      </c>
      <c r="E81" s="67" t="b">
        <f t="shared" si="21"/>
        <v>1</v>
      </c>
      <c r="F81" s="67">
        <f t="shared" si="22"/>
        <v>16</v>
      </c>
      <c r="G81" s="54" t="s">
        <v>136</v>
      </c>
      <c r="H81" s="54">
        <v>24707</v>
      </c>
      <c r="I81" s="54" t="s">
        <v>65</v>
      </c>
      <c r="J81" s="55" t="s">
        <v>15</v>
      </c>
      <c r="K81" s="56" t="s">
        <v>105</v>
      </c>
      <c r="L81" s="56">
        <v>44</v>
      </c>
      <c r="M81" s="57">
        <v>481.48</v>
      </c>
      <c r="N81" s="57" t="s">
        <v>272</v>
      </c>
      <c r="O81" s="54" t="s">
        <v>131</v>
      </c>
      <c r="P81" s="58"/>
    </row>
    <row r="82" spans="1:16" x14ac:dyDescent="0.3">
      <c r="A82" s="6" t="b">
        <f t="shared" si="23"/>
        <v>1</v>
      </c>
      <c r="B82" s="16">
        <f t="shared" ca="1" si="25"/>
        <v>48</v>
      </c>
      <c r="C82" s="6" t="b">
        <f t="shared" si="24"/>
        <v>0</v>
      </c>
      <c r="D82" s="16">
        <f t="shared" ca="1" si="26"/>
        <v>8</v>
      </c>
      <c r="E82" s="67" t="b">
        <f t="shared" si="21"/>
        <v>1</v>
      </c>
      <c r="F82" s="67">
        <f t="shared" si="22"/>
        <v>17</v>
      </c>
      <c r="G82" s="54" t="s">
        <v>136</v>
      </c>
      <c r="H82" s="54">
        <v>55036</v>
      </c>
      <c r="I82" s="54" t="s">
        <v>278</v>
      </c>
      <c r="J82" s="55" t="s">
        <v>15</v>
      </c>
      <c r="K82" s="56" t="s">
        <v>279</v>
      </c>
      <c r="L82" s="56">
        <v>44</v>
      </c>
      <c r="M82" s="57">
        <v>727.64</v>
      </c>
      <c r="N82" s="57" t="s">
        <v>272</v>
      </c>
      <c r="O82" s="54" t="s">
        <v>131</v>
      </c>
      <c r="P82" s="58"/>
    </row>
    <row r="83" spans="1:16" x14ac:dyDescent="0.3">
      <c r="A83" s="6" t="b">
        <f t="shared" si="23"/>
        <v>1</v>
      </c>
      <c r="B83" s="16">
        <f t="shared" ca="1" si="25"/>
        <v>49</v>
      </c>
      <c r="C83" s="6" t="b">
        <f t="shared" si="24"/>
        <v>0</v>
      </c>
      <c r="D83" s="16">
        <f t="shared" ca="1" si="26"/>
        <v>8</v>
      </c>
      <c r="E83" s="67" t="b">
        <f t="shared" si="21"/>
        <v>1</v>
      </c>
      <c r="F83" s="67">
        <f t="shared" si="22"/>
        <v>18</v>
      </c>
      <c r="G83" s="54" t="s">
        <v>135</v>
      </c>
      <c r="H83" s="54">
        <v>24702</v>
      </c>
      <c r="I83" s="54" t="s">
        <v>53</v>
      </c>
      <c r="J83" s="55" t="s">
        <v>15</v>
      </c>
      <c r="K83" s="56" t="s">
        <v>103</v>
      </c>
      <c r="L83" s="56">
        <v>44</v>
      </c>
      <c r="M83" s="57">
        <v>235.76</v>
      </c>
      <c r="N83" s="57" t="s">
        <v>272</v>
      </c>
      <c r="O83" s="54" t="s">
        <v>131</v>
      </c>
      <c r="P83" s="58"/>
    </row>
    <row r="84" spans="1:16" x14ac:dyDescent="0.3">
      <c r="A84" s="6" t="b">
        <f t="shared" si="23"/>
        <v>1</v>
      </c>
      <c r="B84" s="16">
        <f t="shared" ca="1" si="25"/>
        <v>50</v>
      </c>
      <c r="C84" s="6" t="b">
        <f t="shared" si="24"/>
        <v>0</v>
      </c>
      <c r="D84" s="16">
        <f t="shared" ca="1" si="26"/>
        <v>8</v>
      </c>
      <c r="E84" s="67" t="b">
        <f t="shared" si="21"/>
        <v>1</v>
      </c>
      <c r="F84" s="67">
        <f t="shared" si="22"/>
        <v>19</v>
      </c>
      <c r="G84" s="54" t="s">
        <v>135</v>
      </c>
      <c r="H84" s="54">
        <v>24703</v>
      </c>
      <c r="I84" s="54" t="s">
        <v>52</v>
      </c>
      <c r="J84" s="55" t="s">
        <v>15</v>
      </c>
      <c r="K84" s="56" t="s">
        <v>102</v>
      </c>
      <c r="L84" s="56">
        <v>44</v>
      </c>
      <c r="M84" s="57">
        <v>311.49</v>
      </c>
      <c r="N84" s="57" t="s">
        <v>272</v>
      </c>
      <c r="O84" s="54" t="s">
        <v>131</v>
      </c>
      <c r="P84" s="58"/>
    </row>
    <row r="85" spans="1:16" x14ac:dyDescent="0.3">
      <c r="A85" s="6" t="b">
        <f t="shared" si="23"/>
        <v>1</v>
      </c>
      <c r="B85" s="16">
        <f t="shared" ca="1" si="25"/>
        <v>51</v>
      </c>
      <c r="C85" s="6" t="b">
        <f t="shared" si="24"/>
        <v>0</v>
      </c>
      <c r="D85" s="16">
        <f t="shared" ca="1" si="26"/>
        <v>8</v>
      </c>
      <c r="E85" s="67" t="b">
        <f t="shared" si="21"/>
        <v>1</v>
      </c>
      <c r="F85" s="67">
        <f t="shared" si="22"/>
        <v>20</v>
      </c>
      <c r="G85" s="54" t="s">
        <v>135</v>
      </c>
      <c r="H85" s="54">
        <v>24704</v>
      </c>
      <c r="I85" s="54" t="s">
        <v>51</v>
      </c>
      <c r="J85" s="55" t="s">
        <v>15</v>
      </c>
      <c r="K85" s="56" t="s">
        <v>101</v>
      </c>
      <c r="L85" s="56">
        <v>44</v>
      </c>
      <c r="M85" s="57">
        <v>462.91</v>
      </c>
      <c r="N85" s="57" t="s">
        <v>272</v>
      </c>
      <c r="O85" s="54" t="s">
        <v>131</v>
      </c>
      <c r="P85" s="58"/>
    </row>
    <row r="86" spans="1:16" x14ac:dyDescent="0.3">
      <c r="A86" s="6" t="b">
        <f t="shared" si="23"/>
        <v>1</v>
      </c>
      <c r="B86" s="16">
        <f t="shared" ca="1" si="25"/>
        <v>52</v>
      </c>
      <c r="C86" s="6" t="b">
        <f t="shared" si="24"/>
        <v>0</v>
      </c>
      <c r="D86" s="16">
        <f t="shared" ca="1" si="26"/>
        <v>8</v>
      </c>
      <c r="E86" s="67" t="b">
        <f t="shared" si="21"/>
        <v>1</v>
      </c>
      <c r="F86" s="67">
        <f t="shared" si="22"/>
        <v>21</v>
      </c>
      <c r="G86" s="54" t="s">
        <v>135</v>
      </c>
      <c r="H86" s="54">
        <v>24668</v>
      </c>
      <c r="I86" s="54" t="s">
        <v>68</v>
      </c>
      <c r="J86" s="55" t="s">
        <v>15</v>
      </c>
      <c r="K86" s="56" t="s">
        <v>107</v>
      </c>
      <c r="L86" s="56">
        <v>44</v>
      </c>
      <c r="M86" s="57">
        <v>167.32</v>
      </c>
      <c r="N86" s="57" t="s">
        <v>272</v>
      </c>
      <c r="O86" s="54" t="s">
        <v>131</v>
      </c>
      <c r="P86" s="58"/>
    </row>
    <row r="87" spans="1:16" x14ac:dyDescent="0.3">
      <c r="A87" s="6" t="b">
        <f t="shared" si="23"/>
        <v>1</v>
      </c>
      <c r="B87" s="16">
        <f t="shared" ca="1" si="25"/>
        <v>53</v>
      </c>
      <c r="C87" s="6" t="b">
        <f t="shared" si="24"/>
        <v>0</v>
      </c>
      <c r="D87" s="16">
        <f t="shared" ca="1" si="26"/>
        <v>8</v>
      </c>
      <c r="E87" s="67" t="b">
        <f t="shared" si="21"/>
        <v>1</v>
      </c>
      <c r="F87" s="67">
        <f t="shared" si="22"/>
        <v>22</v>
      </c>
      <c r="G87" s="54" t="s">
        <v>135</v>
      </c>
      <c r="H87" s="54">
        <v>24705</v>
      </c>
      <c r="I87" s="54" t="s">
        <v>69</v>
      </c>
      <c r="J87" s="55" t="s">
        <v>15</v>
      </c>
      <c r="K87" s="56" t="s">
        <v>108</v>
      </c>
      <c r="L87" s="56">
        <v>44</v>
      </c>
      <c r="M87" s="57">
        <v>259.08999999999997</v>
      </c>
      <c r="N87" s="57" t="s">
        <v>272</v>
      </c>
      <c r="O87" s="54" t="s">
        <v>131</v>
      </c>
      <c r="P87" s="58"/>
    </row>
    <row r="88" spans="1:16" x14ac:dyDescent="0.3">
      <c r="A88" s="6" t="b">
        <f t="shared" si="23"/>
        <v>1</v>
      </c>
      <c r="B88" s="16">
        <f t="shared" ca="1" si="25"/>
        <v>54</v>
      </c>
      <c r="C88" s="6" t="b">
        <f t="shared" si="24"/>
        <v>0</v>
      </c>
      <c r="D88" s="16">
        <f t="shared" ca="1" si="26"/>
        <v>8</v>
      </c>
      <c r="E88" s="67" t="b">
        <f t="shared" si="21"/>
        <v>1</v>
      </c>
      <c r="F88" s="67">
        <f t="shared" si="22"/>
        <v>23</v>
      </c>
      <c r="G88" s="54" t="s">
        <v>135</v>
      </c>
      <c r="H88" s="54">
        <v>24706</v>
      </c>
      <c r="I88" s="54" t="s">
        <v>67</v>
      </c>
      <c r="J88" s="55" t="s">
        <v>15</v>
      </c>
      <c r="K88" s="56" t="s">
        <v>106</v>
      </c>
      <c r="L88" s="56">
        <v>44</v>
      </c>
      <c r="M88" s="57">
        <v>368.01</v>
      </c>
      <c r="N88" s="57" t="s">
        <v>272</v>
      </c>
      <c r="O88" s="54" t="s">
        <v>131</v>
      </c>
      <c r="P88" s="58"/>
    </row>
    <row r="89" spans="1:16" x14ac:dyDescent="0.3">
      <c r="A89" s="6" t="b">
        <f t="shared" si="23"/>
        <v>1</v>
      </c>
      <c r="B89" s="16">
        <f t="shared" ca="1" si="25"/>
        <v>55</v>
      </c>
      <c r="C89" s="6" t="b">
        <f t="shared" si="24"/>
        <v>0</v>
      </c>
      <c r="D89" s="16">
        <f t="shared" ca="1" si="26"/>
        <v>8</v>
      </c>
      <c r="E89" s="67" t="b">
        <f t="shared" si="21"/>
        <v>1</v>
      </c>
      <c r="F89" s="67">
        <f t="shared" si="22"/>
        <v>24</v>
      </c>
      <c r="G89" s="54" t="s">
        <v>135</v>
      </c>
      <c r="H89" s="54">
        <v>23595</v>
      </c>
      <c r="I89" s="54" t="s">
        <v>210</v>
      </c>
      <c r="J89" s="55" t="s">
        <v>15</v>
      </c>
      <c r="K89" s="56" t="s">
        <v>211</v>
      </c>
      <c r="L89" s="56">
        <v>44</v>
      </c>
      <c r="M89" s="57">
        <v>571.24</v>
      </c>
      <c r="N89" s="57" t="s">
        <v>272</v>
      </c>
      <c r="O89" s="54" t="s">
        <v>131</v>
      </c>
      <c r="P89" s="58"/>
    </row>
    <row r="90" spans="1:16" x14ac:dyDescent="0.3">
      <c r="A90" s="6" t="b">
        <f t="shared" si="23"/>
        <v>1</v>
      </c>
      <c r="B90" s="16">
        <f t="shared" ca="1" si="25"/>
        <v>56</v>
      </c>
      <c r="C90" s="6" t="b">
        <f t="shared" si="24"/>
        <v>0</v>
      </c>
      <c r="D90" s="16">
        <f t="shared" ca="1" si="26"/>
        <v>8</v>
      </c>
      <c r="E90" s="67" t="b">
        <f t="shared" si="21"/>
        <v>1</v>
      </c>
      <c r="F90" s="67">
        <f t="shared" si="22"/>
        <v>25</v>
      </c>
      <c r="G90" s="54" t="s">
        <v>135</v>
      </c>
      <c r="H90" s="54">
        <v>26896</v>
      </c>
      <c r="I90" s="54" t="s">
        <v>212</v>
      </c>
      <c r="J90" s="55" t="s">
        <v>15</v>
      </c>
      <c r="K90" s="56" t="s">
        <v>213</v>
      </c>
      <c r="L90" s="56">
        <v>44</v>
      </c>
      <c r="M90" s="57">
        <v>1037.02</v>
      </c>
      <c r="N90" s="57" t="s">
        <v>272</v>
      </c>
      <c r="O90" s="54" t="s">
        <v>131</v>
      </c>
      <c r="P90" s="58"/>
    </row>
    <row r="91" spans="1:16" x14ac:dyDescent="0.3">
      <c r="A91" s="6" t="b">
        <f t="shared" si="23"/>
        <v>1</v>
      </c>
      <c r="B91" s="16">
        <f t="shared" ca="1" si="25"/>
        <v>57</v>
      </c>
      <c r="C91" s="6" t="b">
        <f t="shared" si="24"/>
        <v>0</v>
      </c>
      <c r="D91" s="16">
        <f t="shared" ca="1" si="26"/>
        <v>8</v>
      </c>
      <c r="E91" s="67" t="b">
        <f t="shared" si="21"/>
        <v>1</v>
      </c>
      <c r="F91" s="67">
        <f t="shared" si="22"/>
        <v>26</v>
      </c>
      <c r="G91" s="54" t="s">
        <v>135</v>
      </c>
      <c r="H91" s="54">
        <v>26860</v>
      </c>
      <c r="I91" s="54" t="s">
        <v>214</v>
      </c>
      <c r="J91" s="55" t="s">
        <v>15</v>
      </c>
      <c r="K91" s="56" t="s">
        <v>215</v>
      </c>
      <c r="L91" s="56">
        <v>44</v>
      </c>
      <c r="M91" s="57">
        <v>1013.56</v>
      </c>
      <c r="N91" s="57" t="s">
        <v>272</v>
      </c>
      <c r="O91" s="54" t="s">
        <v>131</v>
      </c>
      <c r="P91" s="58"/>
    </row>
    <row r="92" spans="1:16" x14ac:dyDescent="0.3">
      <c r="A92" s="6" t="b">
        <f t="shared" si="23"/>
        <v>0</v>
      </c>
      <c r="B92" s="16">
        <f t="shared" ca="1" si="25"/>
        <v>57</v>
      </c>
      <c r="C92" s="6" t="b">
        <f t="shared" si="24"/>
        <v>0</v>
      </c>
      <c r="D92" s="16">
        <f t="shared" ca="1" si="26"/>
        <v>8</v>
      </c>
      <c r="E92" s="67" t="b">
        <f t="shared" si="21"/>
        <v>0</v>
      </c>
      <c r="F92" s="67">
        <f t="shared" si="22"/>
        <v>26</v>
      </c>
      <c r="G92" s="54"/>
      <c r="H92" s="54"/>
      <c r="I92" s="54"/>
      <c r="J92" s="55"/>
      <c r="K92" s="56"/>
      <c r="L92" s="56"/>
      <c r="M92" s="57" t="s">
        <v>272</v>
      </c>
      <c r="N92" s="57" t="s">
        <v>272</v>
      </c>
      <c r="O92" s="57"/>
      <c r="P92" s="58"/>
    </row>
    <row r="93" spans="1:16" x14ac:dyDescent="0.3">
      <c r="A93" s="6" t="b">
        <f t="shared" si="23"/>
        <v>1</v>
      </c>
      <c r="B93" s="16">
        <f t="shared" ca="1" si="25"/>
        <v>58</v>
      </c>
      <c r="C93" s="6" t="b">
        <f t="shared" si="24"/>
        <v>0</v>
      </c>
      <c r="D93" s="16">
        <f t="shared" ca="1" si="26"/>
        <v>8</v>
      </c>
      <c r="E93" s="67" t="b">
        <f t="shared" si="21"/>
        <v>1</v>
      </c>
      <c r="F93" s="67">
        <f t="shared" si="22"/>
        <v>27</v>
      </c>
      <c r="G93" s="54" t="s">
        <v>136</v>
      </c>
      <c r="H93" s="54">
        <v>24691</v>
      </c>
      <c r="I93" s="54" t="s">
        <v>72</v>
      </c>
      <c r="J93" s="55" t="s">
        <v>6</v>
      </c>
      <c r="K93" s="56" t="s">
        <v>13</v>
      </c>
      <c r="L93" s="56">
        <v>46</v>
      </c>
      <c r="M93" s="57">
        <v>50.34</v>
      </c>
      <c r="N93" s="57" t="s">
        <v>272</v>
      </c>
      <c r="O93" s="54" t="s">
        <v>131</v>
      </c>
      <c r="P93" s="58"/>
    </row>
    <row r="94" spans="1:16" x14ac:dyDescent="0.3">
      <c r="A94" s="6" t="b">
        <f t="shared" si="23"/>
        <v>1</v>
      </c>
      <c r="B94" s="16">
        <f t="shared" ca="1" si="25"/>
        <v>59</v>
      </c>
      <c r="C94" s="6" t="b">
        <f t="shared" si="24"/>
        <v>0</v>
      </c>
      <c r="D94" s="16">
        <f t="shared" ca="1" si="26"/>
        <v>8</v>
      </c>
      <c r="E94" s="67" t="b">
        <f t="shared" si="21"/>
        <v>1</v>
      </c>
      <c r="F94" s="67">
        <f t="shared" si="22"/>
        <v>28</v>
      </c>
      <c r="G94" s="54" t="s">
        <v>136</v>
      </c>
      <c r="H94" s="54">
        <v>26852</v>
      </c>
      <c r="I94" s="54" t="s">
        <v>73</v>
      </c>
      <c r="J94" s="55" t="s">
        <v>130</v>
      </c>
      <c r="K94" s="56" t="s">
        <v>116</v>
      </c>
      <c r="L94" s="56">
        <v>46</v>
      </c>
      <c r="M94" s="57">
        <v>114.79</v>
      </c>
      <c r="N94" s="57" t="s">
        <v>272</v>
      </c>
      <c r="O94" s="54" t="s">
        <v>131</v>
      </c>
      <c r="P94" s="58"/>
    </row>
    <row r="95" spans="1:16" x14ac:dyDescent="0.3">
      <c r="A95" s="6" t="b">
        <f t="shared" si="23"/>
        <v>1</v>
      </c>
      <c r="B95" s="16">
        <f t="shared" ca="1" si="25"/>
        <v>60</v>
      </c>
      <c r="C95" s="6" t="b">
        <f t="shared" si="24"/>
        <v>0</v>
      </c>
      <c r="D95" s="16">
        <f t="shared" ca="1" si="26"/>
        <v>8</v>
      </c>
      <c r="E95" s="67" t="b">
        <f t="shared" si="21"/>
        <v>1</v>
      </c>
      <c r="F95" s="67">
        <f t="shared" si="22"/>
        <v>29</v>
      </c>
      <c r="G95" s="54" t="s">
        <v>135</v>
      </c>
      <c r="H95" s="54">
        <v>24692</v>
      </c>
      <c r="I95" s="54" t="s">
        <v>74</v>
      </c>
      <c r="J95" s="55" t="s">
        <v>130</v>
      </c>
      <c r="K95" s="56" t="s">
        <v>117</v>
      </c>
      <c r="L95" s="56">
        <v>46</v>
      </c>
      <c r="M95" s="57">
        <v>83.95</v>
      </c>
      <c r="N95" s="57" t="s">
        <v>272</v>
      </c>
      <c r="O95" s="54" t="s">
        <v>131</v>
      </c>
      <c r="P95" s="58"/>
    </row>
    <row r="96" spans="1:16" x14ac:dyDescent="0.3">
      <c r="A96" s="6" t="b">
        <f t="shared" si="23"/>
        <v>1</v>
      </c>
      <c r="B96" s="16">
        <f t="shared" ca="1" si="25"/>
        <v>61</v>
      </c>
      <c r="C96" s="6" t="b">
        <f t="shared" si="24"/>
        <v>0</v>
      </c>
      <c r="D96" s="16">
        <f t="shared" ca="1" si="26"/>
        <v>8</v>
      </c>
      <c r="E96" s="67" t="b">
        <f t="shared" si="21"/>
        <v>1</v>
      </c>
      <c r="F96" s="67">
        <f t="shared" si="22"/>
        <v>30</v>
      </c>
      <c r="G96" s="54" t="s">
        <v>135</v>
      </c>
      <c r="H96" s="54">
        <v>24694</v>
      </c>
      <c r="I96" s="54" t="s">
        <v>75</v>
      </c>
      <c r="J96" s="55" t="s">
        <v>130</v>
      </c>
      <c r="K96" s="56" t="s">
        <v>118</v>
      </c>
      <c r="L96" s="56">
        <v>46</v>
      </c>
      <c r="M96" s="57">
        <v>762.12</v>
      </c>
      <c r="N96" s="57" t="s">
        <v>272</v>
      </c>
      <c r="O96" s="54" t="s">
        <v>131</v>
      </c>
      <c r="P96" s="58"/>
    </row>
    <row r="97" spans="1:16" x14ac:dyDescent="0.3">
      <c r="A97" s="6" t="b">
        <f t="shared" si="23"/>
        <v>0</v>
      </c>
      <c r="B97" s="16">
        <f t="shared" ca="1" si="25"/>
        <v>61</v>
      </c>
      <c r="C97" s="6" t="b">
        <f t="shared" si="24"/>
        <v>0</v>
      </c>
      <c r="D97" s="16">
        <f t="shared" ca="1" si="26"/>
        <v>8</v>
      </c>
      <c r="E97" s="67" t="b">
        <f t="shared" si="21"/>
        <v>0</v>
      </c>
      <c r="F97" s="67">
        <f t="shared" si="22"/>
        <v>30</v>
      </c>
      <c r="G97" s="54"/>
      <c r="H97" s="54"/>
      <c r="I97" s="54"/>
      <c r="J97" s="55"/>
      <c r="K97" s="56"/>
      <c r="L97" s="56"/>
      <c r="M97" s="57" t="s">
        <v>272</v>
      </c>
      <c r="N97" s="57" t="s">
        <v>272</v>
      </c>
      <c r="O97" s="57"/>
      <c r="P97" s="58"/>
    </row>
    <row r="98" spans="1:16" x14ac:dyDescent="0.3">
      <c r="A98" s="6" t="b">
        <f t="shared" si="23"/>
        <v>1</v>
      </c>
      <c r="B98" s="16">
        <f t="shared" ca="1" si="25"/>
        <v>62</v>
      </c>
      <c r="C98" s="6" t="b">
        <f t="shared" si="24"/>
        <v>0</v>
      </c>
      <c r="D98" s="16">
        <f t="shared" ca="1" si="26"/>
        <v>8</v>
      </c>
      <c r="E98" s="67" t="b">
        <f t="shared" si="21"/>
        <v>1</v>
      </c>
      <c r="F98" s="67">
        <f t="shared" si="22"/>
        <v>31</v>
      </c>
      <c r="G98" s="54" t="s">
        <v>137</v>
      </c>
      <c r="H98" s="54">
        <v>24667</v>
      </c>
      <c r="I98" s="54" t="s">
        <v>76</v>
      </c>
      <c r="J98" s="55" t="s">
        <v>6</v>
      </c>
      <c r="K98" s="56" t="s">
        <v>119</v>
      </c>
      <c r="L98" s="56">
        <v>50</v>
      </c>
      <c r="M98" s="57">
        <v>100.46</v>
      </c>
      <c r="N98" s="57">
        <v>88.88</v>
      </c>
      <c r="O98" s="57" t="s">
        <v>131</v>
      </c>
      <c r="P98" s="58"/>
    </row>
    <row r="99" spans="1:16" x14ac:dyDescent="0.3">
      <c r="A99" s="6" t="b">
        <f t="shared" si="23"/>
        <v>1</v>
      </c>
      <c r="B99" s="16">
        <f t="shared" ca="1" si="25"/>
        <v>63</v>
      </c>
      <c r="C99" s="6" t="b">
        <f t="shared" si="24"/>
        <v>0</v>
      </c>
      <c r="D99" s="16">
        <f t="shared" ca="1" si="26"/>
        <v>8</v>
      </c>
      <c r="E99" s="67" t="b">
        <f t="shared" si="21"/>
        <v>1</v>
      </c>
      <c r="F99" s="67">
        <f t="shared" si="22"/>
        <v>32</v>
      </c>
      <c r="G99" s="54" t="s">
        <v>137</v>
      </c>
      <c r="H99" s="54">
        <v>24709</v>
      </c>
      <c r="I99" s="54" t="s">
        <v>77</v>
      </c>
      <c r="J99" s="55" t="s">
        <v>6</v>
      </c>
      <c r="K99" s="56" t="s">
        <v>120</v>
      </c>
      <c r="L99" s="56">
        <v>50</v>
      </c>
      <c r="M99" s="57">
        <v>144.77000000000001</v>
      </c>
      <c r="N99" s="57">
        <v>132.58000000000001</v>
      </c>
      <c r="O99" s="57" t="s">
        <v>131</v>
      </c>
      <c r="P99" s="58"/>
    </row>
    <row r="100" spans="1:16" x14ac:dyDescent="0.3">
      <c r="A100" s="6" t="b">
        <f t="shared" si="23"/>
        <v>1</v>
      </c>
      <c r="B100" s="16">
        <f t="shared" ca="1" si="25"/>
        <v>64</v>
      </c>
      <c r="C100" s="6" t="b">
        <f t="shared" si="24"/>
        <v>0</v>
      </c>
      <c r="D100" s="16">
        <f t="shared" ca="1" si="26"/>
        <v>8</v>
      </c>
      <c r="E100" s="67" t="b">
        <f t="shared" si="21"/>
        <v>1</v>
      </c>
      <c r="F100" s="67">
        <f t="shared" si="22"/>
        <v>33</v>
      </c>
      <c r="G100" s="54" t="s">
        <v>137</v>
      </c>
      <c r="H100" s="54">
        <v>24710</v>
      </c>
      <c r="I100" s="54" t="s">
        <v>78</v>
      </c>
      <c r="J100" s="55" t="s">
        <v>6</v>
      </c>
      <c r="K100" s="56" t="s">
        <v>121</v>
      </c>
      <c r="L100" s="56">
        <v>50</v>
      </c>
      <c r="M100" s="57">
        <v>152.31</v>
      </c>
      <c r="N100" s="57">
        <v>141.06</v>
      </c>
      <c r="O100" s="57" t="s">
        <v>131</v>
      </c>
      <c r="P100" s="58"/>
    </row>
    <row r="101" spans="1:16" x14ac:dyDescent="0.3">
      <c r="A101" s="6" t="b">
        <f t="shared" si="23"/>
        <v>1</v>
      </c>
      <c r="B101" s="16">
        <f t="shared" ca="1" si="25"/>
        <v>65</v>
      </c>
      <c r="C101" s="6" t="b">
        <f t="shared" si="24"/>
        <v>0</v>
      </c>
      <c r="D101" s="16">
        <f t="shared" ca="1" si="26"/>
        <v>8</v>
      </c>
      <c r="E101" s="67" t="b">
        <f t="shared" si="21"/>
        <v>1</v>
      </c>
      <c r="F101" s="67">
        <f t="shared" si="22"/>
        <v>34</v>
      </c>
      <c r="G101" s="54" t="s">
        <v>139</v>
      </c>
      <c r="H101" s="54">
        <v>24695</v>
      </c>
      <c r="I101" s="54" t="s">
        <v>280</v>
      </c>
      <c r="J101" s="55" t="s">
        <v>6</v>
      </c>
      <c r="K101" s="56">
        <v>54018</v>
      </c>
      <c r="L101" s="56">
        <v>54</v>
      </c>
      <c r="M101" s="57">
        <v>121.89</v>
      </c>
      <c r="N101" s="57" t="s">
        <v>272</v>
      </c>
      <c r="O101" s="57" t="s">
        <v>131</v>
      </c>
      <c r="P101" s="58"/>
    </row>
    <row r="102" spans="1:16" x14ac:dyDescent="0.3">
      <c r="A102" s="6" t="b">
        <f t="shared" si="23"/>
        <v>0</v>
      </c>
      <c r="B102" s="16">
        <f t="shared" ca="1" si="25"/>
        <v>65</v>
      </c>
      <c r="C102" s="6" t="b">
        <f t="shared" si="24"/>
        <v>0</v>
      </c>
      <c r="D102" s="16">
        <f t="shared" ca="1" si="26"/>
        <v>8</v>
      </c>
      <c r="E102" s="67" t="b">
        <f t="shared" si="21"/>
        <v>0</v>
      </c>
      <c r="F102" s="67">
        <f t="shared" si="22"/>
        <v>34</v>
      </c>
      <c r="G102" s="54"/>
      <c r="H102" s="54"/>
      <c r="I102" s="54"/>
      <c r="J102" s="55"/>
      <c r="K102" s="56"/>
      <c r="L102" s="56"/>
      <c r="M102" s="57"/>
      <c r="N102" s="57"/>
      <c r="O102" s="57"/>
      <c r="P102" s="58"/>
    </row>
    <row r="103" spans="1:16" x14ac:dyDescent="0.3">
      <c r="A103" s="6" t="b">
        <f t="shared" si="23"/>
        <v>0</v>
      </c>
      <c r="B103" s="16">
        <f t="shared" ca="1" si="25"/>
        <v>65</v>
      </c>
      <c r="C103" s="6" t="b">
        <f t="shared" si="24"/>
        <v>0</v>
      </c>
      <c r="D103" s="16">
        <f t="shared" ca="1" si="26"/>
        <v>8</v>
      </c>
      <c r="E103" s="67" t="b">
        <f t="shared" si="21"/>
        <v>0</v>
      </c>
      <c r="F103" s="67">
        <f t="shared" si="22"/>
        <v>34</v>
      </c>
      <c r="G103" s="54"/>
      <c r="H103" s="54"/>
      <c r="I103" s="54"/>
      <c r="J103" s="55"/>
      <c r="K103" s="56"/>
      <c r="L103" s="56"/>
      <c r="M103" s="57"/>
      <c r="N103" s="57"/>
      <c r="O103" s="57"/>
      <c r="P103" s="58"/>
    </row>
    <row r="104" spans="1:16" x14ac:dyDescent="0.3">
      <c r="A104" s="6" t="b">
        <f t="shared" si="23"/>
        <v>0</v>
      </c>
      <c r="B104" s="16">
        <f t="shared" ca="1" si="25"/>
        <v>65</v>
      </c>
      <c r="C104" s="6" t="b">
        <f t="shared" si="24"/>
        <v>0</v>
      </c>
      <c r="D104" s="16">
        <f t="shared" ca="1" si="26"/>
        <v>8</v>
      </c>
      <c r="E104" s="67" t="b">
        <f t="shared" si="21"/>
        <v>0</v>
      </c>
      <c r="F104" s="67">
        <f t="shared" si="22"/>
        <v>34</v>
      </c>
      <c r="G104" s="54"/>
      <c r="H104" s="54"/>
      <c r="I104" s="54"/>
      <c r="J104" s="55"/>
      <c r="K104" s="56"/>
      <c r="L104" s="56"/>
      <c r="M104" s="57"/>
      <c r="N104" s="57"/>
      <c r="O104" s="57"/>
      <c r="P104" s="58"/>
    </row>
    <row r="105" spans="1:16" x14ac:dyDescent="0.3">
      <c r="A105" s="6" t="b">
        <f t="shared" si="23"/>
        <v>0</v>
      </c>
      <c r="B105" s="16">
        <f t="shared" ca="1" si="25"/>
        <v>65</v>
      </c>
      <c r="C105" s="6" t="b">
        <f t="shared" si="24"/>
        <v>0</v>
      </c>
      <c r="D105" s="16">
        <f t="shared" ca="1" si="26"/>
        <v>8</v>
      </c>
      <c r="E105" s="67" t="b">
        <f t="shared" si="21"/>
        <v>0</v>
      </c>
      <c r="F105" s="67">
        <f t="shared" si="22"/>
        <v>34</v>
      </c>
      <c r="G105" s="54"/>
      <c r="H105" s="54"/>
      <c r="I105" s="54"/>
      <c r="J105" s="55"/>
      <c r="K105" s="56"/>
      <c r="L105" s="56"/>
      <c r="M105" s="57"/>
      <c r="N105" s="57"/>
      <c r="O105" s="57"/>
      <c r="P105" s="58"/>
    </row>
    <row r="106" spans="1:16" x14ac:dyDescent="0.3">
      <c r="A106" s="6" t="b">
        <f t="shared" si="23"/>
        <v>0</v>
      </c>
      <c r="B106" s="16">
        <f t="shared" ca="1" si="25"/>
        <v>65</v>
      </c>
      <c r="C106" s="6" t="b">
        <f t="shared" si="24"/>
        <v>0</v>
      </c>
      <c r="D106" s="16">
        <f t="shared" ca="1" si="26"/>
        <v>8</v>
      </c>
      <c r="E106" s="67" t="b">
        <f t="shared" si="21"/>
        <v>0</v>
      </c>
      <c r="F106" s="67">
        <f t="shared" si="22"/>
        <v>34</v>
      </c>
      <c r="G106" s="54"/>
      <c r="H106" s="54"/>
      <c r="I106" s="54"/>
      <c r="J106" s="55"/>
      <c r="K106" s="56"/>
      <c r="L106" s="56"/>
      <c r="M106" s="57"/>
      <c r="N106" s="57"/>
      <c r="O106" s="57"/>
      <c r="P106" s="58"/>
    </row>
    <row r="107" spans="1:16" x14ac:dyDescent="0.3">
      <c r="A107" s="6" t="b">
        <f t="shared" si="23"/>
        <v>0</v>
      </c>
      <c r="B107" s="16">
        <f t="shared" ca="1" si="25"/>
        <v>65</v>
      </c>
      <c r="C107" s="6" t="b">
        <f t="shared" si="24"/>
        <v>0</v>
      </c>
      <c r="D107" s="16">
        <f t="shared" ca="1" si="26"/>
        <v>8</v>
      </c>
      <c r="E107" s="67" t="b">
        <f t="shared" si="21"/>
        <v>0</v>
      </c>
      <c r="F107" s="67">
        <f t="shared" si="22"/>
        <v>34</v>
      </c>
      <c r="G107" s="54"/>
      <c r="H107" s="54"/>
      <c r="I107" s="54"/>
      <c r="J107" s="55"/>
      <c r="K107" s="56"/>
      <c r="L107" s="56"/>
      <c r="M107" s="57"/>
      <c r="N107" s="57"/>
      <c r="O107" s="57"/>
      <c r="P107" s="58"/>
    </row>
    <row r="108" spans="1:16" x14ac:dyDescent="0.3">
      <c r="A108" s="6" t="b">
        <f t="shared" si="23"/>
        <v>0</v>
      </c>
      <c r="B108" s="16">
        <f t="shared" ca="1" si="25"/>
        <v>65</v>
      </c>
      <c r="C108" s="6" t="b">
        <f t="shared" si="24"/>
        <v>0</v>
      </c>
      <c r="D108" s="16">
        <f t="shared" ca="1" si="26"/>
        <v>8</v>
      </c>
      <c r="E108" s="67" t="b">
        <f t="shared" si="21"/>
        <v>0</v>
      </c>
      <c r="F108" s="67">
        <f t="shared" si="22"/>
        <v>34</v>
      </c>
      <c r="G108" s="54"/>
      <c r="H108" s="54"/>
      <c r="I108" s="54"/>
      <c r="J108" s="55"/>
      <c r="K108" s="56"/>
      <c r="L108" s="56"/>
      <c r="M108" s="57"/>
      <c r="N108" s="57"/>
      <c r="O108" s="57"/>
      <c r="P108" s="58"/>
    </row>
    <row r="109" spans="1:16" x14ac:dyDescent="0.3">
      <c r="A109" s="6" t="b">
        <f t="shared" si="23"/>
        <v>0</v>
      </c>
      <c r="B109" s="16">
        <f t="shared" ca="1" si="25"/>
        <v>65</v>
      </c>
      <c r="C109" s="6" t="b">
        <f t="shared" si="24"/>
        <v>0</v>
      </c>
      <c r="D109" s="16">
        <f t="shared" ca="1" si="26"/>
        <v>8</v>
      </c>
      <c r="E109" s="67" t="b">
        <f t="shared" si="21"/>
        <v>0</v>
      </c>
      <c r="F109" s="67">
        <f t="shared" si="22"/>
        <v>34</v>
      </c>
      <c r="G109" s="54"/>
      <c r="H109" s="54"/>
      <c r="I109" s="54"/>
      <c r="J109" s="55"/>
      <c r="K109" s="56"/>
      <c r="L109" s="56"/>
      <c r="M109" s="57"/>
      <c r="N109" s="57"/>
      <c r="O109" s="57"/>
      <c r="P109" s="58"/>
    </row>
    <row r="110" spans="1:16" x14ac:dyDescent="0.3">
      <c r="A110" s="6" t="b">
        <f t="shared" si="23"/>
        <v>0</v>
      </c>
      <c r="B110" s="16">
        <f t="shared" ca="1" si="25"/>
        <v>65</v>
      </c>
      <c r="C110" s="6" t="b">
        <f t="shared" si="24"/>
        <v>0</v>
      </c>
      <c r="D110" s="16">
        <f t="shared" ca="1" si="26"/>
        <v>8</v>
      </c>
      <c r="E110" s="67" t="b">
        <f t="shared" si="21"/>
        <v>0</v>
      </c>
      <c r="F110" s="67">
        <f t="shared" si="22"/>
        <v>34</v>
      </c>
      <c r="G110" s="54"/>
      <c r="H110" s="54"/>
      <c r="I110" s="54"/>
      <c r="J110" s="55"/>
      <c r="K110" s="56"/>
      <c r="L110" s="56"/>
      <c r="M110" s="57"/>
      <c r="N110" s="57"/>
      <c r="O110" s="57"/>
      <c r="P110" s="58"/>
    </row>
    <row r="111" spans="1:16" x14ac:dyDescent="0.3">
      <c r="A111" s="6" t="b">
        <f t="shared" si="23"/>
        <v>0</v>
      </c>
      <c r="B111" s="16">
        <f t="shared" ca="1" si="25"/>
        <v>65</v>
      </c>
      <c r="C111" s="6" t="b">
        <f t="shared" si="24"/>
        <v>0</v>
      </c>
      <c r="D111" s="16">
        <f t="shared" ca="1" si="26"/>
        <v>8</v>
      </c>
      <c r="E111" s="67" t="b">
        <f t="shared" si="21"/>
        <v>0</v>
      </c>
      <c r="F111" s="67">
        <f t="shared" si="22"/>
        <v>34</v>
      </c>
      <c r="G111" s="54"/>
      <c r="H111" s="54"/>
      <c r="I111" s="54"/>
      <c r="J111" s="55"/>
      <c r="K111" s="56"/>
      <c r="L111" s="56"/>
      <c r="M111" s="57"/>
      <c r="N111" s="57"/>
      <c r="O111" s="57"/>
      <c r="P111" s="58"/>
    </row>
    <row r="112" spans="1:16" x14ac:dyDescent="0.3">
      <c r="A112" s="6" t="b">
        <f t="shared" si="23"/>
        <v>0</v>
      </c>
      <c r="B112" s="16">
        <f t="shared" ref="B112:B117" ca="1" si="27">SUM(OFFSET(B112,-1,0,1,1),--A112)</f>
        <v>65</v>
      </c>
      <c r="C112" s="6" t="b">
        <f t="shared" si="24"/>
        <v>0</v>
      </c>
      <c r="D112" s="16">
        <f t="shared" ref="D112:D117" ca="1" si="28">SUM(OFFSET(D112,-1,0,1,1),--C112)</f>
        <v>8</v>
      </c>
      <c r="E112" s="67" t="b">
        <f t="shared" si="21"/>
        <v>0</v>
      </c>
      <c r="F112" s="67">
        <f t="shared" si="22"/>
        <v>34</v>
      </c>
      <c r="G112" s="54"/>
      <c r="H112" s="54"/>
      <c r="I112" s="54"/>
      <c r="J112" s="55"/>
      <c r="K112" s="56"/>
      <c r="L112" s="56"/>
      <c r="M112" s="57"/>
      <c r="N112" s="57"/>
      <c r="O112" s="57"/>
      <c r="P112" s="58"/>
    </row>
    <row r="113" spans="1:16" x14ac:dyDescent="0.3">
      <c r="A113" s="6" t="b">
        <f t="shared" si="23"/>
        <v>0</v>
      </c>
      <c r="B113" s="16">
        <f t="shared" ca="1" si="27"/>
        <v>65</v>
      </c>
      <c r="C113" s="6" t="b">
        <f t="shared" si="24"/>
        <v>0</v>
      </c>
      <c r="D113" s="16">
        <f t="shared" ca="1" si="28"/>
        <v>8</v>
      </c>
      <c r="E113" s="67" t="b">
        <f t="shared" si="21"/>
        <v>0</v>
      </c>
      <c r="F113" s="67">
        <f t="shared" si="22"/>
        <v>34</v>
      </c>
      <c r="G113" s="54"/>
      <c r="H113" s="54"/>
      <c r="I113" s="54"/>
      <c r="J113" s="55"/>
      <c r="K113" s="56"/>
      <c r="L113" s="56"/>
      <c r="M113" s="57"/>
      <c r="N113" s="57"/>
      <c r="O113" s="57"/>
      <c r="P113" s="58"/>
    </row>
    <row r="114" spans="1:16" x14ac:dyDescent="0.3">
      <c r="A114" s="6" t="b">
        <f t="shared" si="23"/>
        <v>0</v>
      </c>
      <c r="B114" s="16">
        <f t="shared" ca="1" si="27"/>
        <v>65</v>
      </c>
      <c r="C114" s="6" t="b">
        <f t="shared" si="24"/>
        <v>0</v>
      </c>
      <c r="D114" s="16">
        <f t="shared" ca="1" si="28"/>
        <v>8</v>
      </c>
      <c r="E114" s="67" t="b">
        <f t="shared" si="21"/>
        <v>0</v>
      </c>
      <c r="F114" s="67">
        <f t="shared" si="22"/>
        <v>34</v>
      </c>
      <c r="G114" s="54"/>
      <c r="H114" s="54"/>
      <c r="I114" s="54"/>
      <c r="J114" s="55"/>
      <c r="K114" s="56"/>
      <c r="L114" s="56"/>
      <c r="M114" s="57"/>
      <c r="N114" s="57"/>
      <c r="O114" s="54"/>
      <c r="P114" s="58"/>
    </row>
    <row r="115" spans="1:16" x14ac:dyDescent="0.3">
      <c r="A115" s="6" t="b">
        <f t="shared" si="23"/>
        <v>0</v>
      </c>
      <c r="B115" s="16">
        <f t="shared" ca="1" si="27"/>
        <v>65</v>
      </c>
      <c r="C115" s="6" t="b">
        <f t="shared" si="24"/>
        <v>0</v>
      </c>
      <c r="D115" s="16">
        <f t="shared" ca="1" si="28"/>
        <v>8</v>
      </c>
      <c r="E115" s="67" t="b">
        <f t="shared" si="21"/>
        <v>0</v>
      </c>
      <c r="F115" s="67">
        <f t="shared" si="22"/>
        <v>34</v>
      </c>
      <c r="G115" s="54"/>
      <c r="H115" s="54"/>
      <c r="I115" s="54"/>
      <c r="J115" s="55"/>
      <c r="K115" s="56"/>
      <c r="L115" s="56"/>
      <c r="M115" s="57"/>
      <c r="N115" s="57"/>
      <c r="O115" s="54"/>
      <c r="P115" s="58"/>
    </row>
    <row r="116" spans="1:16" x14ac:dyDescent="0.3">
      <c r="A116" s="6" t="b">
        <f t="shared" si="23"/>
        <v>0</v>
      </c>
      <c r="B116" s="16">
        <f t="shared" ca="1" si="27"/>
        <v>65</v>
      </c>
      <c r="C116" s="6" t="b">
        <f t="shared" si="24"/>
        <v>0</v>
      </c>
      <c r="D116" s="16">
        <f t="shared" ca="1" si="28"/>
        <v>8</v>
      </c>
      <c r="E116" s="67" t="b">
        <f t="shared" si="21"/>
        <v>0</v>
      </c>
      <c r="F116" s="67">
        <f t="shared" si="22"/>
        <v>34</v>
      </c>
      <c r="G116" s="54"/>
      <c r="H116" s="54"/>
      <c r="I116" s="54"/>
      <c r="J116" s="55"/>
      <c r="K116" s="56"/>
      <c r="L116" s="56"/>
      <c r="M116" s="57"/>
      <c r="N116" s="57"/>
      <c r="O116" s="54"/>
      <c r="P116" s="58"/>
    </row>
    <row r="117" spans="1:16" x14ac:dyDescent="0.3">
      <c r="A117" s="6" t="b">
        <f t="shared" si="23"/>
        <v>0</v>
      </c>
      <c r="B117" s="16">
        <f t="shared" ca="1" si="27"/>
        <v>65</v>
      </c>
      <c r="C117" s="6" t="b">
        <f t="shared" si="24"/>
        <v>0</v>
      </c>
      <c r="D117" s="16">
        <f t="shared" ca="1" si="28"/>
        <v>8</v>
      </c>
      <c r="E117" s="67" t="b">
        <f t="shared" si="21"/>
        <v>0</v>
      </c>
      <c r="F117" s="67">
        <f t="shared" si="22"/>
        <v>34</v>
      </c>
      <c r="G117" s="54"/>
      <c r="H117" s="54"/>
      <c r="I117" s="54"/>
      <c r="J117" s="55"/>
      <c r="K117" s="56"/>
      <c r="L117" s="56"/>
      <c r="M117" s="57"/>
      <c r="N117" s="57"/>
      <c r="O117" s="54"/>
      <c r="P117" s="58"/>
    </row>
    <row r="118" spans="1:16" x14ac:dyDescent="0.3">
      <c r="A118" s="6" t="b">
        <f>AND(H118&lt;&gt;"",$K118&lt;&gt;"",ISNUMBER($L118))</f>
        <v>0</v>
      </c>
      <c r="B118" s="16">
        <f t="shared" ref="B118:B132" ca="1" si="29">SUM(OFFSET(B118,-1,0,1,1),--A118)</f>
        <v>65</v>
      </c>
      <c r="C118" s="6" t="b">
        <f>IFERROR(AND(ISNUMBER($L118),$K118=""),FALSE)</f>
        <v>0</v>
      </c>
      <c r="D118" s="16">
        <f t="shared" ref="D118:D132" ca="1" si="30">SUM(OFFSET(D118,-1,0,1,1),--C118)</f>
        <v>8</v>
      </c>
      <c r="E118" s="67" t="b">
        <f t="shared" si="21"/>
        <v>0</v>
      </c>
      <c r="F118" s="67">
        <f t="shared" si="22"/>
        <v>34</v>
      </c>
      <c r="G118" s="54"/>
      <c r="H118" s="54"/>
      <c r="I118" s="54"/>
      <c r="J118" s="55"/>
      <c r="K118" s="56"/>
      <c r="L118" s="56"/>
      <c r="M118" s="57"/>
      <c r="N118" s="57"/>
      <c r="O118" s="54"/>
      <c r="P118" s="58"/>
    </row>
    <row r="119" spans="1:16" x14ac:dyDescent="0.3">
      <c r="A119" s="6" t="b">
        <f t="shared" ref="A119:A132" si="31">AND(H119&lt;&gt;"",$K119&lt;&gt;"",ISNUMBER($L119))</f>
        <v>0</v>
      </c>
      <c r="B119" s="16">
        <f t="shared" ca="1" si="29"/>
        <v>65</v>
      </c>
      <c r="C119" s="6" t="b">
        <f t="shared" ref="C119" si="32">IFERROR(AND(ISNUMBER($L119),$K119=""),FALSE)</f>
        <v>0</v>
      </c>
      <c r="D119" s="16">
        <f t="shared" ca="1" si="30"/>
        <v>8</v>
      </c>
      <c r="E119" s="67" t="b">
        <f t="shared" si="21"/>
        <v>0</v>
      </c>
      <c r="F119" s="67">
        <f t="shared" si="22"/>
        <v>34</v>
      </c>
      <c r="P119" s="65"/>
    </row>
    <row r="120" spans="1:16" x14ac:dyDescent="0.3">
      <c r="A120" s="6" t="b">
        <f t="shared" si="31"/>
        <v>0</v>
      </c>
      <c r="B120" s="16">
        <f t="shared" ca="1" si="29"/>
        <v>65</v>
      </c>
      <c r="C120" s="6" t="b">
        <f t="shared" ref="C120" si="33">IFERROR(AND(ISNUMBER($L120),$K120=""),FALSE)</f>
        <v>0</v>
      </c>
      <c r="D120" s="16">
        <f t="shared" ca="1" si="30"/>
        <v>8</v>
      </c>
      <c r="E120" s="67" t="b">
        <f t="shared" si="21"/>
        <v>0</v>
      </c>
      <c r="F120" s="67">
        <f t="shared" si="22"/>
        <v>34</v>
      </c>
      <c r="G120" s="48"/>
      <c r="H120" s="48"/>
      <c r="I120" s="48"/>
      <c r="J120" s="48"/>
      <c r="K120" s="48"/>
      <c r="L120" s="48"/>
      <c r="M120" s="48"/>
      <c r="N120" s="48"/>
      <c r="O120" s="48"/>
      <c r="P120" s="48"/>
    </row>
    <row r="121" spans="1:16" x14ac:dyDescent="0.3">
      <c r="A121" s="6" t="b">
        <f t="shared" si="31"/>
        <v>0</v>
      </c>
      <c r="B121" s="16">
        <f t="shared" ca="1" si="29"/>
        <v>65</v>
      </c>
      <c r="C121" s="6" t="b">
        <f t="shared" ref="C121" si="34">IFERROR(AND(ISNUMBER($L121),$K121=""),FALSE)</f>
        <v>0</v>
      </c>
      <c r="D121" s="16">
        <f t="shared" ca="1" si="30"/>
        <v>8</v>
      </c>
      <c r="E121" s="67" t="b">
        <f t="shared" si="21"/>
        <v>0</v>
      </c>
      <c r="F121" s="67">
        <f t="shared" si="22"/>
        <v>34</v>
      </c>
      <c r="G121" s="48"/>
      <c r="H121" s="48"/>
      <c r="I121" s="48"/>
      <c r="J121" s="48"/>
      <c r="K121" s="48"/>
      <c r="L121" s="48"/>
      <c r="M121" s="48"/>
      <c r="N121" s="48"/>
      <c r="O121" s="48"/>
      <c r="P121" s="48"/>
    </row>
    <row r="122" spans="1:16" x14ac:dyDescent="0.3">
      <c r="A122" s="6" t="b">
        <f t="shared" si="31"/>
        <v>0</v>
      </c>
      <c r="B122" s="16">
        <f t="shared" ca="1" si="29"/>
        <v>65</v>
      </c>
      <c r="C122" s="6" t="b">
        <f t="shared" ref="C122" si="35">IFERROR(AND(ISNUMBER($L122),$K122=""),FALSE)</f>
        <v>0</v>
      </c>
      <c r="D122" s="16">
        <f t="shared" ca="1" si="30"/>
        <v>8</v>
      </c>
      <c r="E122" s="67" t="b">
        <f t="shared" si="21"/>
        <v>0</v>
      </c>
      <c r="F122" s="67">
        <f t="shared" si="22"/>
        <v>34</v>
      </c>
      <c r="G122" s="48"/>
      <c r="H122" s="48"/>
      <c r="I122" s="48"/>
      <c r="J122" s="48"/>
      <c r="K122" s="48"/>
      <c r="L122" s="48"/>
      <c r="M122" s="48"/>
      <c r="N122" s="48"/>
      <c r="O122" s="48"/>
      <c r="P122" s="48"/>
    </row>
    <row r="123" spans="1:16" x14ac:dyDescent="0.3">
      <c r="A123" s="6" t="b">
        <f t="shared" si="31"/>
        <v>0</v>
      </c>
      <c r="B123" s="16">
        <f t="shared" ca="1" si="29"/>
        <v>65</v>
      </c>
      <c r="C123" s="6" t="b">
        <f t="shared" ref="C123" si="36">IFERROR(AND(ISNUMBER($L123),$K123=""),FALSE)</f>
        <v>0</v>
      </c>
      <c r="D123" s="16">
        <f t="shared" ca="1" si="30"/>
        <v>8</v>
      </c>
      <c r="E123" s="67" t="b">
        <f t="shared" si="21"/>
        <v>0</v>
      </c>
      <c r="F123" s="67">
        <f t="shared" si="22"/>
        <v>34</v>
      </c>
      <c r="G123" s="48"/>
      <c r="H123" s="48"/>
      <c r="I123" s="48"/>
      <c r="J123" s="48"/>
      <c r="K123" s="48"/>
      <c r="L123" s="48"/>
      <c r="M123" s="48"/>
      <c r="N123" s="48"/>
      <c r="O123" s="48"/>
      <c r="P123" s="48"/>
    </row>
    <row r="124" spans="1:16" x14ac:dyDescent="0.3">
      <c r="A124" s="6" t="b">
        <f t="shared" si="31"/>
        <v>0</v>
      </c>
      <c r="B124" s="16">
        <f t="shared" ca="1" si="29"/>
        <v>65</v>
      </c>
      <c r="C124" s="6" t="b">
        <f t="shared" ref="C124" si="37">IFERROR(AND(ISNUMBER($L124),$K124=""),FALSE)</f>
        <v>0</v>
      </c>
      <c r="D124" s="16">
        <f t="shared" ca="1" si="30"/>
        <v>8</v>
      </c>
      <c r="E124" s="67" t="b">
        <f t="shared" si="21"/>
        <v>0</v>
      </c>
      <c r="F124" s="67">
        <f t="shared" si="22"/>
        <v>34</v>
      </c>
      <c r="G124" s="48"/>
      <c r="H124" s="48"/>
      <c r="I124" s="48"/>
      <c r="J124" s="48"/>
      <c r="K124" s="48"/>
      <c r="L124" s="48"/>
      <c r="M124" s="48"/>
      <c r="N124" s="48"/>
      <c r="O124" s="48"/>
      <c r="P124" s="48"/>
    </row>
    <row r="125" spans="1:16" x14ac:dyDescent="0.3">
      <c r="A125" s="6" t="b">
        <f t="shared" si="31"/>
        <v>0</v>
      </c>
      <c r="B125" s="16">
        <f t="shared" ca="1" si="29"/>
        <v>65</v>
      </c>
      <c r="C125" s="6" t="b">
        <f t="shared" ref="C125" si="38">IFERROR(AND(ISNUMBER($L125),$K125=""),FALSE)</f>
        <v>0</v>
      </c>
      <c r="D125" s="16">
        <f t="shared" ca="1" si="30"/>
        <v>8</v>
      </c>
      <c r="E125" s="67" t="b">
        <f t="shared" si="21"/>
        <v>0</v>
      </c>
      <c r="F125" s="67">
        <f t="shared" si="22"/>
        <v>34</v>
      </c>
      <c r="G125" s="48"/>
      <c r="H125" s="48"/>
      <c r="I125" s="48"/>
      <c r="J125" s="48"/>
      <c r="K125" s="48"/>
      <c r="L125" s="48"/>
      <c r="M125" s="48"/>
      <c r="N125" s="48"/>
      <c r="O125" s="48"/>
      <c r="P125" s="48"/>
    </row>
    <row r="126" spans="1:16" x14ac:dyDescent="0.3">
      <c r="A126" s="6" t="b">
        <f t="shared" si="31"/>
        <v>0</v>
      </c>
      <c r="B126" s="16">
        <f t="shared" ca="1" si="29"/>
        <v>65</v>
      </c>
      <c r="C126" s="6" t="b">
        <f t="shared" ref="C126" si="39">IFERROR(AND(ISNUMBER($L126),$K126=""),FALSE)</f>
        <v>0</v>
      </c>
      <c r="D126" s="16">
        <f t="shared" ca="1" si="30"/>
        <v>8</v>
      </c>
      <c r="E126" s="67" t="b">
        <f t="shared" si="21"/>
        <v>0</v>
      </c>
      <c r="F126" s="67">
        <f t="shared" si="22"/>
        <v>34</v>
      </c>
      <c r="G126" s="48"/>
      <c r="H126" s="48"/>
      <c r="I126" s="48"/>
      <c r="J126" s="48"/>
      <c r="K126" s="48"/>
      <c r="L126" s="48"/>
      <c r="M126" s="48"/>
      <c r="N126" s="48"/>
      <c r="O126" s="48"/>
      <c r="P126" s="48"/>
    </row>
    <row r="127" spans="1:16" x14ac:dyDescent="0.3">
      <c r="A127" s="6" t="b">
        <f t="shared" si="31"/>
        <v>0</v>
      </c>
      <c r="B127" s="16">
        <f t="shared" ca="1" si="29"/>
        <v>65</v>
      </c>
      <c r="C127" s="6" t="b">
        <f t="shared" ref="C127" si="40">IFERROR(AND(ISNUMBER($L127),$K127=""),FALSE)</f>
        <v>0</v>
      </c>
      <c r="D127" s="16">
        <f t="shared" ca="1" si="30"/>
        <v>8</v>
      </c>
      <c r="E127" s="67" t="b">
        <f t="shared" si="21"/>
        <v>0</v>
      </c>
      <c r="F127" s="67">
        <f t="shared" si="22"/>
        <v>34</v>
      </c>
      <c r="G127" s="48"/>
      <c r="H127" s="48"/>
      <c r="I127" s="48"/>
      <c r="J127" s="48"/>
      <c r="K127" s="48"/>
      <c r="L127" s="48"/>
      <c r="M127" s="48"/>
      <c r="N127" s="48"/>
      <c r="O127" s="48"/>
      <c r="P127" s="48"/>
    </row>
    <row r="128" spans="1:16" x14ac:dyDescent="0.3">
      <c r="A128" s="6" t="b">
        <f t="shared" si="31"/>
        <v>0</v>
      </c>
      <c r="B128" s="16">
        <f t="shared" ca="1" si="29"/>
        <v>65</v>
      </c>
      <c r="C128" s="6" t="b">
        <f t="shared" ref="C128" si="41">IFERROR(AND(ISNUMBER($L128),$K128=""),FALSE)</f>
        <v>0</v>
      </c>
      <c r="D128" s="16">
        <f t="shared" ca="1" si="30"/>
        <v>8</v>
      </c>
      <c r="E128" s="67" t="b">
        <f t="shared" si="21"/>
        <v>0</v>
      </c>
      <c r="F128" s="67">
        <f t="shared" si="22"/>
        <v>34</v>
      </c>
      <c r="G128" s="48"/>
      <c r="H128" s="48"/>
      <c r="I128" s="48"/>
      <c r="J128" s="48"/>
      <c r="K128" s="48"/>
      <c r="L128" s="48"/>
      <c r="M128" s="48"/>
      <c r="N128" s="48"/>
      <c r="O128" s="48"/>
      <c r="P128" s="48"/>
    </row>
    <row r="129" spans="1:16" x14ac:dyDescent="0.3">
      <c r="A129" s="6" t="b">
        <f t="shared" si="31"/>
        <v>0</v>
      </c>
      <c r="B129" s="16">
        <f t="shared" ca="1" si="29"/>
        <v>65</v>
      </c>
      <c r="C129" s="6" t="b">
        <f t="shared" ref="C129" si="42">IFERROR(AND(ISNUMBER($L129),$K129=""),FALSE)</f>
        <v>0</v>
      </c>
      <c r="D129" s="16">
        <f t="shared" ca="1" si="30"/>
        <v>8</v>
      </c>
      <c r="E129" s="67" t="b">
        <f t="shared" si="21"/>
        <v>0</v>
      </c>
      <c r="F129" s="67">
        <f t="shared" si="22"/>
        <v>34</v>
      </c>
      <c r="G129" s="48"/>
      <c r="H129" s="48"/>
      <c r="I129" s="48"/>
      <c r="J129" s="48"/>
      <c r="K129" s="48"/>
      <c r="L129" s="48"/>
      <c r="M129" s="48"/>
      <c r="N129" s="48"/>
      <c r="O129" s="48"/>
      <c r="P129" s="48"/>
    </row>
    <row r="130" spans="1:16" x14ac:dyDescent="0.3">
      <c r="A130" s="6" t="b">
        <f t="shared" si="31"/>
        <v>0</v>
      </c>
      <c r="B130" s="16">
        <f t="shared" ca="1" si="29"/>
        <v>65</v>
      </c>
      <c r="C130" s="6" t="b">
        <f t="shared" ref="C130" si="43">IFERROR(AND(ISNUMBER($L130),$K130=""),FALSE)</f>
        <v>0</v>
      </c>
      <c r="D130" s="16">
        <f t="shared" ca="1" si="30"/>
        <v>8</v>
      </c>
      <c r="E130" s="67" t="b">
        <f t="shared" si="21"/>
        <v>0</v>
      </c>
      <c r="F130" s="67">
        <f t="shared" si="22"/>
        <v>34</v>
      </c>
      <c r="G130" s="48"/>
      <c r="H130" s="48"/>
      <c r="I130" s="48"/>
      <c r="J130" s="48"/>
      <c r="K130" s="48"/>
      <c r="L130" s="48"/>
      <c r="M130" s="48"/>
      <c r="N130" s="48"/>
      <c r="O130" s="48"/>
      <c r="P130" s="48"/>
    </row>
    <row r="131" spans="1:16" x14ac:dyDescent="0.3">
      <c r="A131" s="6" t="b">
        <f t="shared" si="31"/>
        <v>0</v>
      </c>
      <c r="B131" s="16">
        <f t="shared" ca="1" si="29"/>
        <v>65</v>
      </c>
      <c r="C131" s="6" t="b">
        <f t="shared" ref="C131" si="44">IFERROR(AND(ISNUMBER($L131),$K131=""),FALSE)</f>
        <v>0</v>
      </c>
      <c r="D131" s="16">
        <f t="shared" ca="1" si="30"/>
        <v>8</v>
      </c>
      <c r="E131" s="67" t="b">
        <f t="shared" si="21"/>
        <v>0</v>
      </c>
      <c r="F131" s="67">
        <f t="shared" si="22"/>
        <v>34</v>
      </c>
    </row>
    <row r="132" spans="1:16" x14ac:dyDescent="0.3">
      <c r="A132" s="6" t="b">
        <f t="shared" si="31"/>
        <v>0</v>
      </c>
      <c r="B132" s="16">
        <f t="shared" ca="1" si="29"/>
        <v>65</v>
      </c>
      <c r="C132" s="6" t="b">
        <f t="shared" ref="C132" si="45">IFERROR(AND(ISNUMBER($L132),$K132=""),FALSE)</f>
        <v>0</v>
      </c>
      <c r="D132" s="16">
        <f t="shared" ca="1" si="30"/>
        <v>8</v>
      </c>
      <c r="E132" s="67" t="b">
        <f t="shared" si="21"/>
        <v>0</v>
      </c>
      <c r="F132" s="67">
        <f t="shared" si="22"/>
        <v>34</v>
      </c>
    </row>
    <row r="133" spans="1:16" x14ac:dyDescent="0.3">
      <c r="A133" s="6" t="b">
        <f t="shared" ref="A133" si="46">AND(H133&lt;&gt;"",$K133&lt;&gt;"",ISNUMBER($L133))</f>
        <v>0</v>
      </c>
      <c r="B133" s="16">
        <f t="shared" ref="B133" ca="1" si="47">SUM(OFFSET(B133,-1,0,1,1),--A133)</f>
        <v>65</v>
      </c>
      <c r="C133" s="6" t="b">
        <f t="shared" ref="C133" si="48">IFERROR(AND(ISNUMBER($L133),$K133=""),FALSE)</f>
        <v>0</v>
      </c>
      <c r="D133" s="16">
        <f t="shared" ref="D133" ca="1" si="49">SUM(OFFSET(D133,-1,0,1,1),--C133)</f>
        <v>8</v>
      </c>
      <c r="E133" s="67" t="b">
        <f t="shared" si="21"/>
        <v>0</v>
      </c>
      <c r="F133" s="67">
        <f t="shared" si="22"/>
        <v>34</v>
      </c>
    </row>
    <row r="134" spans="1:16" x14ac:dyDescent="0.3">
      <c r="A134" s="6" t="b">
        <f t="shared" ref="A134" si="50">AND(H134&lt;&gt;"",$K134&lt;&gt;"",ISNUMBER($L134))</f>
        <v>0</v>
      </c>
      <c r="B134" s="16">
        <f t="shared" ref="B134" ca="1" si="51">SUM(OFFSET(B134,-1,0,1,1),--A134)</f>
        <v>65</v>
      </c>
      <c r="C134" s="6" t="b">
        <f t="shared" ref="C134" si="52">IFERROR(AND(ISNUMBER($L134),$K134=""),FALSE)</f>
        <v>0</v>
      </c>
      <c r="D134" s="16">
        <f t="shared" ref="D134" ca="1" si="53">SUM(OFFSET(D134,-1,0,1,1),--C134)</f>
        <v>8</v>
      </c>
      <c r="E134" s="67" t="b">
        <f t="shared" si="21"/>
        <v>0</v>
      </c>
      <c r="F134" s="67">
        <f t="shared" si="22"/>
        <v>34</v>
      </c>
    </row>
    <row r="135" spans="1:16" x14ac:dyDescent="0.3">
      <c r="A135" s="6" t="b">
        <f t="shared" ref="A135" si="54">AND(H135&lt;&gt;"",$K135&lt;&gt;"",ISNUMBER($L135))</f>
        <v>0</v>
      </c>
      <c r="B135" s="16">
        <f t="shared" ref="B135" ca="1" si="55">SUM(OFFSET(B135,-1,0,1,1),--A135)</f>
        <v>65</v>
      </c>
      <c r="C135" s="6" t="b">
        <f t="shared" ref="C135" si="56">IFERROR(AND(ISNUMBER($L135),$K135=""),FALSE)</f>
        <v>0</v>
      </c>
      <c r="D135" s="16">
        <f t="shared" ref="D135" ca="1" si="57">SUM(OFFSET(D135,-1,0,1,1),--C135)</f>
        <v>8</v>
      </c>
      <c r="E135" s="67" t="b">
        <f t="shared" si="21"/>
        <v>0</v>
      </c>
      <c r="F135" s="67">
        <f t="shared" si="22"/>
        <v>34</v>
      </c>
    </row>
    <row r="136" spans="1:16" x14ac:dyDescent="0.3">
      <c r="A136" s="6" t="b">
        <f t="shared" ref="A136" si="58">AND(H136&lt;&gt;"",$K136&lt;&gt;"",ISNUMBER($L136))</f>
        <v>0</v>
      </c>
      <c r="B136" s="16">
        <f t="shared" ref="B136" ca="1" si="59">SUM(OFFSET(B136,-1,0,1,1),--A136)</f>
        <v>65</v>
      </c>
      <c r="C136" s="6" t="b">
        <f t="shared" ref="C136" si="60">IFERROR(AND(ISNUMBER($L136),$K136=""),FALSE)</f>
        <v>0</v>
      </c>
      <c r="D136" s="16">
        <f t="shared" ref="D136" ca="1" si="61">SUM(OFFSET(D136,-1,0,1,1),--C136)</f>
        <v>8</v>
      </c>
      <c r="E136" s="67" t="b">
        <f t="shared" si="21"/>
        <v>0</v>
      </c>
      <c r="F136" s="67">
        <f t="shared" si="22"/>
        <v>34</v>
      </c>
    </row>
    <row r="137" spans="1:16" x14ac:dyDescent="0.3">
      <c r="A137" s="6" t="b">
        <f t="shared" ref="A137" si="62">AND(H137&lt;&gt;"",$K137&lt;&gt;"",ISNUMBER($L137))</f>
        <v>0</v>
      </c>
      <c r="B137" s="16">
        <f t="shared" ref="B137" ca="1" si="63">SUM(OFFSET(B137,-1,0,1,1),--A137)</f>
        <v>65</v>
      </c>
      <c r="C137" s="6" t="b">
        <f t="shared" ref="C137" si="64">IFERROR(AND(ISNUMBER($L137),$K137=""),FALSE)</f>
        <v>0</v>
      </c>
      <c r="D137" s="16">
        <f t="shared" ref="D137" ca="1" si="65">SUM(OFFSET(D137,-1,0,1,1),--C137)</f>
        <v>8</v>
      </c>
      <c r="E137" s="67" t="b">
        <f t="shared" si="21"/>
        <v>0</v>
      </c>
      <c r="F137" s="67">
        <f t="shared" si="22"/>
        <v>34</v>
      </c>
    </row>
    <row r="138" spans="1:16" x14ac:dyDescent="0.3">
      <c r="A138" s="6" t="b">
        <f t="shared" ref="A138" si="66">AND(H138&lt;&gt;"",$K138&lt;&gt;"",ISNUMBER($L138))</f>
        <v>0</v>
      </c>
      <c r="B138" s="16">
        <f t="shared" ref="B138" ca="1" si="67">SUM(OFFSET(B138,-1,0,1,1),--A138)</f>
        <v>65</v>
      </c>
      <c r="C138" s="6" t="b">
        <f t="shared" ref="C138" si="68">IFERROR(AND(ISNUMBER($L138),$K138=""),FALSE)</f>
        <v>0</v>
      </c>
      <c r="D138" s="16">
        <f t="shared" ref="D138" ca="1" si="69">SUM(OFFSET(D138,-1,0,1,1),--C138)</f>
        <v>8</v>
      </c>
      <c r="E138" s="67" t="b">
        <f t="shared" si="21"/>
        <v>0</v>
      </c>
      <c r="F138" s="67">
        <f t="shared" si="22"/>
        <v>34</v>
      </c>
    </row>
    <row r="139" spans="1:16" x14ac:dyDescent="0.3">
      <c r="A139" s="6" t="b">
        <f t="shared" ref="A139" si="70">AND(H139&lt;&gt;"",$K139&lt;&gt;"",ISNUMBER($L139))</f>
        <v>0</v>
      </c>
      <c r="B139" s="16">
        <f t="shared" ref="B139" ca="1" si="71">SUM(OFFSET(B139,-1,0,1,1),--A139)</f>
        <v>65</v>
      </c>
      <c r="C139" s="6" t="b">
        <f t="shared" ref="C139" si="72">IFERROR(AND(ISNUMBER($L139),$K139=""),FALSE)</f>
        <v>0</v>
      </c>
      <c r="D139" s="16">
        <f t="shared" ref="D139" ca="1" si="73">SUM(OFFSET(D139,-1,0,1,1),--C139)</f>
        <v>8</v>
      </c>
      <c r="E139" s="67" t="b">
        <f t="shared" ref="E139:E202" si="74">AND(K139&lt;&gt;"",O139&lt;&gt;"a-specifiek",I139&lt;&gt;"product")</f>
        <v>0</v>
      </c>
      <c r="F139" s="67">
        <f t="shared" ref="F139:F202" si="75">SUM(F138,--E139)</f>
        <v>34</v>
      </c>
    </row>
    <row r="140" spans="1:16" x14ac:dyDescent="0.3">
      <c r="A140" s="6" t="b">
        <f t="shared" ref="A140" si="76">AND(H140&lt;&gt;"",$K140&lt;&gt;"",ISNUMBER($L140))</f>
        <v>0</v>
      </c>
      <c r="B140" s="16">
        <f t="shared" ref="B140" ca="1" si="77">SUM(OFFSET(B140,-1,0,1,1),--A140)</f>
        <v>65</v>
      </c>
      <c r="C140" s="6" t="b">
        <f t="shared" ref="C140" si="78">IFERROR(AND(ISNUMBER($L140),$K140=""),FALSE)</f>
        <v>0</v>
      </c>
      <c r="D140" s="16">
        <f t="shared" ref="D140" ca="1" si="79">SUM(OFFSET(D140,-1,0,1,1),--C140)</f>
        <v>8</v>
      </c>
      <c r="E140" s="67" t="b">
        <f t="shared" si="74"/>
        <v>0</v>
      </c>
      <c r="F140" s="67">
        <f t="shared" si="75"/>
        <v>34</v>
      </c>
    </row>
    <row r="141" spans="1:16" x14ac:dyDescent="0.3">
      <c r="A141" s="6" t="b">
        <f t="shared" ref="A141" si="80">AND(H141&lt;&gt;"",$K141&lt;&gt;"",ISNUMBER($L141))</f>
        <v>0</v>
      </c>
      <c r="B141" s="16">
        <f t="shared" ref="B141" ca="1" si="81">SUM(OFFSET(B141,-1,0,1,1),--A141)</f>
        <v>65</v>
      </c>
      <c r="C141" s="6" t="b">
        <f t="shared" ref="C141" si="82">IFERROR(AND(ISNUMBER($L141),$K141=""),FALSE)</f>
        <v>0</v>
      </c>
      <c r="D141" s="16">
        <f t="shared" ref="D141" ca="1" si="83">SUM(OFFSET(D141,-1,0,1,1),--C141)</f>
        <v>8</v>
      </c>
      <c r="E141" s="67" t="b">
        <f t="shared" si="74"/>
        <v>0</v>
      </c>
      <c r="F141" s="67">
        <f t="shared" si="75"/>
        <v>34</v>
      </c>
    </row>
    <row r="142" spans="1:16" x14ac:dyDescent="0.3">
      <c r="A142" s="6" t="b">
        <f t="shared" ref="A142" si="84">AND(H142&lt;&gt;"",$K142&lt;&gt;"",ISNUMBER($L142))</f>
        <v>0</v>
      </c>
      <c r="B142" s="16">
        <f t="shared" ref="B142" ca="1" si="85">SUM(OFFSET(B142,-1,0,1,1),--A142)</f>
        <v>65</v>
      </c>
      <c r="C142" s="6" t="b">
        <f t="shared" ref="C142" si="86">IFERROR(AND(ISNUMBER($L142),$K142=""),FALSE)</f>
        <v>0</v>
      </c>
      <c r="D142" s="16">
        <f t="shared" ref="D142" ca="1" si="87">SUM(OFFSET(D142,-1,0,1,1),--C142)</f>
        <v>8</v>
      </c>
      <c r="E142" s="67" t="b">
        <f t="shared" si="74"/>
        <v>0</v>
      </c>
      <c r="F142" s="67">
        <f t="shared" si="75"/>
        <v>34</v>
      </c>
    </row>
    <row r="143" spans="1:16" x14ac:dyDescent="0.3">
      <c r="A143" s="6" t="b">
        <f t="shared" ref="A143" si="88">AND(H143&lt;&gt;"",$K143&lt;&gt;"",ISNUMBER($L143))</f>
        <v>0</v>
      </c>
      <c r="B143" s="16">
        <f t="shared" ref="B143" ca="1" si="89">SUM(OFFSET(B143,-1,0,1,1),--A143)</f>
        <v>65</v>
      </c>
      <c r="C143" s="6" t="b">
        <f t="shared" ref="C143" si="90">IFERROR(AND(ISNUMBER($L143),$K143=""),FALSE)</f>
        <v>0</v>
      </c>
      <c r="D143" s="16">
        <f t="shared" ref="D143" ca="1" si="91">SUM(OFFSET(D143,-1,0,1,1),--C143)</f>
        <v>8</v>
      </c>
      <c r="E143" s="67" t="b">
        <f t="shared" si="74"/>
        <v>0</v>
      </c>
      <c r="F143" s="67">
        <f t="shared" si="75"/>
        <v>34</v>
      </c>
    </row>
    <row r="144" spans="1:16" x14ac:dyDescent="0.3">
      <c r="A144" s="6" t="b">
        <f t="shared" ref="A144" si="92">AND(H144&lt;&gt;"",$K144&lt;&gt;"",ISNUMBER($L144))</f>
        <v>0</v>
      </c>
      <c r="B144" s="16">
        <f t="shared" ref="B144" ca="1" si="93">SUM(OFFSET(B144,-1,0,1,1),--A144)</f>
        <v>65</v>
      </c>
      <c r="C144" s="6" t="b">
        <f t="shared" ref="C144" si="94">IFERROR(AND(ISNUMBER($L144),$K144=""),FALSE)</f>
        <v>0</v>
      </c>
      <c r="D144" s="16">
        <f t="shared" ref="D144" ca="1" si="95">SUM(OFFSET(D144,-1,0,1,1),--C144)</f>
        <v>8</v>
      </c>
      <c r="E144" s="67" t="b">
        <f t="shared" si="74"/>
        <v>0</v>
      </c>
      <c r="F144" s="67">
        <f t="shared" si="75"/>
        <v>34</v>
      </c>
    </row>
    <row r="145" spans="1:6" x14ac:dyDescent="0.3">
      <c r="A145" s="6" t="b">
        <f t="shared" ref="A145" si="96">AND(H145&lt;&gt;"",$K145&lt;&gt;"",ISNUMBER($L145))</f>
        <v>0</v>
      </c>
      <c r="B145" s="16">
        <f t="shared" ref="B145" ca="1" si="97">SUM(OFFSET(B145,-1,0,1,1),--A145)</f>
        <v>65</v>
      </c>
      <c r="C145" s="6" t="b">
        <f t="shared" ref="C145" si="98">IFERROR(AND(ISNUMBER($L145),$K145=""),FALSE)</f>
        <v>0</v>
      </c>
      <c r="D145" s="16">
        <f t="shared" ref="D145" ca="1" si="99">SUM(OFFSET(D145,-1,0,1,1),--C145)</f>
        <v>8</v>
      </c>
      <c r="E145" s="67" t="b">
        <f t="shared" si="74"/>
        <v>0</v>
      </c>
      <c r="F145" s="67">
        <f t="shared" si="75"/>
        <v>34</v>
      </c>
    </row>
    <row r="146" spans="1:6" x14ac:dyDescent="0.3">
      <c r="A146" s="6" t="b">
        <f t="shared" ref="A146" si="100">AND(H146&lt;&gt;"",$K146&lt;&gt;"",ISNUMBER($L146))</f>
        <v>0</v>
      </c>
      <c r="B146" s="16">
        <f t="shared" ref="B146" ca="1" si="101">SUM(OFFSET(B146,-1,0,1,1),--A146)</f>
        <v>65</v>
      </c>
      <c r="C146" s="6" t="b">
        <f t="shared" ref="C146" si="102">IFERROR(AND(ISNUMBER($L146),$K146=""),FALSE)</f>
        <v>0</v>
      </c>
      <c r="D146" s="16">
        <f t="shared" ref="D146" ca="1" si="103">SUM(OFFSET(D146,-1,0,1,1),--C146)</f>
        <v>8</v>
      </c>
      <c r="E146" s="67" t="b">
        <f t="shared" si="74"/>
        <v>0</v>
      </c>
      <c r="F146" s="67">
        <f t="shared" si="75"/>
        <v>34</v>
      </c>
    </row>
    <row r="147" spans="1:6" x14ac:dyDescent="0.3">
      <c r="A147" s="6" t="b">
        <f t="shared" ref="A147" si="104">AND(H147&lt;&gt;"",$K147&lt;&gt;"",ISNUMBER($L147))</f>
        <v>0</v>
      </c>
      <c r="B147" s="16">
        <f t="shared" ref="B147" ca="1" si="105">SUM(OFFSET(B147,-1,0,1,1),--A147)</f>
        <v>65</v>
      </c>
      <c r="C147" s="6" t="b">
        <f t="shared" ref="C147" si="106">IFERROR(AND(ISNUMBER($L147),$K147=""),FALSE)</f>
        <v>0</v>
      </c>
      <c r="D147" s="16">
        <f t="shared" ref="D147" ca="1" si="107">SUM(OFFSET(D147,-1,0,1,1),--C147)</f>
        <v>8</v>
      </c>
      <c r="E147" s="67" t="b">
        <f t="shared" si="74"/>
        <v>0</v>
      </c>
      <c r="F147" s="67">
        <f t="shared" si="75"/>
        <v>34</v>
      </c>
    </row>
    <row r="148" spans="1:6" x14ac:dyDescent="0.3">
      <c r="A148" s="6" t="b">
        <f t="shared" ref="A148" si="108">AND(H148&lt;&gt;"",$K148&lt;&gt;"",ISNUMBER($L148))</f>
        <v>0</v>
      </c>
      <c r="B148" s="16">
        <f t="shared" ref="B148" ca="1" si="109">SUM(OFFSET(B148,-1,0,1,1),--A148)</f>
        <v>65</v>
      </c>
      <c r="C148" s="6" t="b">
        <f t="shared" ref="C148" si="110">IFERROR(AND(ISNUMBER($L148),$K148=""),FALSE)</f>
        <v>0</v>
      </c>
      <c r="D148" s="16">
        <f t="shared" ref="D148" ca="1" si="111">SUM(OFFSET(D148,-1,0,1,1),--C148)</f>
        <v>8</v>
      </c>
      <c r="E148" s="67" t="b">
        <f t="shared" si="74"/>
        <v>0</v>
      </c>
      <c r="F148" s="67">
        <f t="shared" si="75"/>
        <v>34</v>
      </c>
    </row>
    <row r="149" spans="1:6" x14ac:dyDescent="0.3">
      <c r="A149" s="6" t="b">
        <f t="shared" ref="A149" si="112">AND(H149&lt;&gt;"",$K149&lt;&gt;"",ISNUMBER($L149))</f>
        <v>0</v>
      </c>
      <c r="B149" s="16">
        <f t="shared" ref="B149" ca="1" si="113">SUM(OFFSET(B149,-1,0,1,1),--A149)</f>
        <v>65</v>
      </c>
      <c r="C149" s="6" t="b">
        <f t="shared" ref="C149" si="114">IFERROR(AND(ISNUMBER($L149),$K149=""),FALSE)</f>
        <v>0</v>
      </c>
      <c r="D149" s="16">
        <f t="shared" ref="D149" ca="1" si="115">SUM(OFFSET(D149,-1,0,1,1),--C149)</f>
        <v>8</v>
      </c>
      <c r="E149" s="67" t="b">
        <f t="shared" si="74"/>
        <v>0</v>
      </c>
      <c r="F149" s="67">
        <f t="shared" si="75"/>
        <v>34</v>
      </c>
    </row>
    <row r="150" spans="1:6" x14ac:dyDescent="0.3">
      <c r="A150" s="6" t="b">
        <f t="shared" ref="A150" si="116">AND(H150&lt;&gt;"",$K150&lt;&gt;"",ISNUMBER($L150))</f>
        <v>0</v>
      </c>
      <c r="B150" s="16">
        <f t="shared" ref="B150" ca="1" si="117">SUM(OFFSET(B150,-1,0,1,1),--A150)</f>
        <v>65</v>
      </c>
      <c r="C150" s="6" t="b">
        <f t="shared" ref="C150" si="118">IFERROR(AND(ISNUMBER($L150),$K150=""),FALSE)</f>
        <v>0</v>
      </c>
      <c r="D150" s="16">
        <f t="shared" ref="D150" ca="1" si="119">SUM(OFFSET(D150,-1,0,1,1),--C150)</f>
        <v>8</v>
      </c>
      <c r="E150" s="67" t="b">
        <f t="shared" si="74"/>
        <v>0</v>
      </c>
      <c r="F150" s="67">
        <f t="shared" si="75"/>
        <v>34</v>
      </c>
    </row>
    <row r="151" spans="1:6" x14ac:dyDescent="0.3">
      <c r="A151" s="6" t="b">
        <f t="shared" ref="A151" si="120">AND(H151&lt;&gt;"",$K151&lt;&gt;"",ISNUMBER($L151))</f>
        <v>0</v>
      </c>
      <c r="B151" s="16">
        <f t="shared" ref="B151" ca="1" si="121">SUM(OFFSET(B151,-1,0,1,1),--A151)</f>
        <v>65</v>
      </c>
      <c r="C151" s="6" t="b">
        <f t="shared" ref="C151" si="122">IFERROR(AND(ISNUMBER($L151),$K151=""),FALSE)</f>
        <v>0</v>
      </c>
      <c r="D151" s="16">
        <f t="shared" ref="D151" ca="1" si="123">SUM(OFFSET(D151,-1,0,1,1),--C151)</f>
        <v>8</v>
      </c>
      <c r="E151" s="67" t="b">
        <f t="shared" si="74"/>
        <v>0</v>
      </c>
      <c r="F151" s="67">
        <f t="shared" si="75"/>
        <v>34</v>
      </c>
    </row>
    <row r="152" spans="1:6" x14ac:dyDescent="0.3">
      <c r="A152" s="6" t="b">
        <f t="shared" ref="A152" si="124">AND(H152&lt;&gt;"",$K152&lt;&gt;"",ISNUMBER($L152))</f>
        <v>0</v>
      </c>
      <c r="B152" s="16">
        <f t="shared" ref="B152" ca="1" si="125">SUM(OFFSET(B152,-1,0,1,1),--A152)</f>
        <v>65</v>
      </c>
      <c r="C152" s="6" t="b">
        <f t="shared" ref="C152" si="126">IFERROR(AND(ISNUMBER($L152),$K152=""),FALSE)</f>
        <v>0</v>
      </c>
      <c r="D152" s="16">
        <f t="shared" ref="D152" ca="1" si="127">SUM(OFFSET(D152,-1,0,1,1),--C152)</f>
        <v>8</v>
      </c>
      <c r="E152" s="67" t="b">
        <f t="shared" si="74"/>
        <v>0</v>
      </c>
      <c r="F152" s="67">
        <f t="shared" si="75"/>
        <v>34</v>
      </c>
    </row>
    <row r="153" spans="1:6" x14ac:dyDescent="0.3">
      <c r="A153" s="6" t="b">
        <f t="shared" ref="A153" si="128">AND(H153&lt;&gt;"",$K153&lt;&gt;"",ISNUMBER($L153))</f>
        <v>0</v>
      </c>
      <c r="B153" s="16">
        <f t="shared" ref="B153" ca="1" si="129">SUM(OFFSET(B153,-1,0,1,1),--A153)</f>
        <v>65</v>
      </c>
      <c r="C153" s="6" t="b">
        <f t="shared" ref="C153" si="130">IFERROR(AND(ISNUMBER($L153),$K153=""),FALSE)</f>
        <v>0</v>
      </c>
      <c r="D153" s="16">
        <f t="shared" ref="D153" ca="1" si="131">SUM(OFFSET(D153,-1,0,1,1),--C153)</f>
        <v>8</v>
      </c>
      <c r="E153" s="67" t="b">
        <f t="shared" si="74"/>
        <v>0</v>
      </c>
      <c r="F153" s="67">
        <f t="shared" si="75"/>
        <v>34</v>
      </c>
    </row>
    <row r="154" spans="1:6" x14ac:dyDescent="0.3">
      <c r="A154" s="6" t="b">
        <f t="shared" ref="A154" si="132">AND(H154&lt;&gt;"",$K154&lt;&gt;"",ISNUMBER($L154))</f>
        <v>0</v>
      </c>
      <c r="B154" s="16">
        <f t="shared" ref="B154" ca="1" si="133">SUM(OFFSET(B154,-1,0,1,1),--A154)</f>
        <v>65</v>
      </c>
      <c r="C154" s="6" t="b">
        <f t="shared" ref="C154" si="134">IFERROR(AND(ISNUMBER($L154),$K154=""),FALSE)</f>
        <v>0</v>
      </c>
      <c r="D154" s="16">
        <f t="shared" ref="D154" ca="1" si="135">SUM(OFFSET(D154,-1,0,1,1),--C154)</f>
        <v>8</v>
      </c>
      <c r="E154" s="67" t="b">
        <f t="shared" si="74"/>
        <v>0</v>
      </c>
      <c r="F154" s="67">
        <f t="shared" si="75"/>
        <v>34</v>
      </c>
    </row>
    <row r="155" spans="1:6" x14ac:dyDescent="0.3">
      <c r="A155" s="6" t="b">
        <f t="shared" ref="A155" si="136">AND(H155&lt;&gt;"",$K155&lt;&gt;"",ISNUMBER($L155))</f>
        <v>0</v>
      </c>
      <c r="B155" s="16">
        <f t="shared" ref="B155" ca="1" si="137">SUM(OFFSET(B155,-1,0,1,1),--A155)</f>
        <v>65</v>
      </c>
      <c r="C155" s="6" t="b">
        <f t="shared" ref="C155" si="138">IFERROR(AND(ISNUMBER($L155),$K155=""),FALSE)</f>
        <v>0</v>
      </c>
      <c r="D155" s="16">
        <f t="shared" ref="D155" ca="1" si="139">SUM(OFFSET(D155,-1,0,1,1),--C155)</f>
        <v>8</v>
      </c>
      <c r="E155" s="67" t="b">
        <f t="shared" si="74"/>
        <v>0</v>
      </c>
      <c r="F155" s="67">
        <f t="shared" si="75"/>
        <v>34</v>
      </c>
    </row>
    <row r="156" spans="1:6" x14ac:dyDescent="0.3">
      <c r="A156" s="6" t="b">
        <f t="shared" ref="A156" si="140">AND(H156&lt;&gt;"",$K156&lt;&gt;"",ISNUMBER($L156))</f>
        <v>0</v>
      </c>
      <c r="B156" s="16">
        <f t="shared" ref="B156" ca="1" si="141">SUM(OFFSET(B156,-1,0,1,1),--A156)</f>
        <v>65</v>
      </c>
      <c r="C156" s="6" t="b">
        <f t="shared" ref="C156" si="142">IFERROR(AND(ISNUMBER($L156),$K156=""),FALSE)</f>
        <v>0</v>
      </c>
      <c r="D156" s="16">
        <f t="shared" ref="D156" ca="1" si="143">SUM(OFFSET(D156,-1,0,1,1),--C156)</f>
        <v>8</v>
      </c>
      <c r="E156" s="67" t="b">
        <f t="shared" si="74"/>
        <v>0</v>
      </c>
      <c r="F156" s="67">
        <f t="shared" si="75"/>
        <v>34</v>
      </c>
    </row>
    <row r="157" spans="1:6" x14ac:dyDescent="0.3">
      <c r="A157" s="6" t="b">
        <f t="shared" ref="A157" si="144">AND(H157&lt;&gt;"",$K157&lt;&gt;"",ISNUMBER($L157))</f>
        <v>0</v>
      </c>
      <c r="B157" s="16">
        <f t="shared" ref="B157" ca="1" si="145">SUM(OFFSET(B157,-1,0,1,1),--A157)</f>
        <v>65</v>
      </c>
      <c r="C157" s="6" t="b">
        <f t="shared" ref="C157" si="146">IFERROR(AND(ISNUMBER($L157),$K157=""),FALSE)</f>
        <v>0</v>
      </c>
      <c r="D157" s="16">
        <f t="shared" ref="D157" ca="1" si="147">SUM(OFFSET(D157,-1,0,1,1),--C157)</f>
        <v>8</v>
      </c>
      <c r="E157" s="67" t="b">
        <f t="shared" si="74"/>
        <v>0</v>
      </c>
      <c r="F157" s="67">
        <f t="shared" si="75"/>
        <v>34</v>
      </c>
    </row>
    <row r="158" spans="1:6" x14ac:dyDescent="0.3">
      <c r="A158" s="6" t="b">
        <f t="shared" ref="A158" si="148">AND(H158&lt;&gt;"",$K158&lt;&gt;"",ISNUMBER($L158))</f>
        <v>0</v>
      </c>
      <c r="B158" s="16">
        <f t="shared" ref="B158" ca="1" si="149">SUM(OFFSET(B158,-1,0,1,1),--A158)</f>
        <v>65</v>
      </c>
      <c r="C158" s="6" t="b">
        <f t="shared" ref="C158" si="150">IFERROR(AND(ISNUMBER($L158),$K158=""),FALSE)</f>
        <v>0</v>
      </c>
      <c r="D158" s="16">
        <f t="shared" ref="D158" ca="1" si="151">SUM(OFFSET(D158,-1,0,1,1),--C158)</f>
        <v>8</v>
      </c>
      <c r="E158" s="67" t="b">
        <f t="shared" si="74"/>
        <v>0</v>
      </c>
      <c r="F158" s="67">
        <f t="shared" si="75"/>
        <v>34</v>
      </c>
    </row>
    <row r="159" spans="1:6" x14ac:dyDescent="0.3">
      <c r="A159" s="6" t="b">
        <f t="shared" ref="A159" si="152">AND(H159&lt;&gt;"",$K159&lt;&gt;"",ISNUMBER($L159))</f>
        <v>0</v>
      </c>
      <c r="B159" s="16">
        <f t="shared" ref="B159" ca="1" si="153">SUM(OFFSET(B159,-1,0,1,1),--A159)</f>
        <v>65</v>
      </c>
      <c r="C159" s="6" t="b">
        <f t="shared" ref="C159" si="154">IFERROR(AND(ISNUMBER($L159),$K159=""),FALSE)</f>
        <v>0</v>
      </c>
      <c r="D159" s="16">
        <f t="shared" ref="D159" ca="1" si="155">SUM(OFFSET(D159,-1,0,1,1),--C159)</f>
        <v>8</v>
      </c>
      <c r="E159" s="67" t="b">
        <f t="shared" si="74"/>
        <v>0</v>
      </c>
      <c r="F159" s="67">
        <f t="shared" si="75"/>
        <v>34</v>
      </c>
    </row>
    <row r="160" spans="1:6" x14ac:dyDescent="0.3">
      <c r="A160" s="6" t="b">
        <f t="shared" ref="A160" si="156">AND(H160&lt;&gt;"",$K160&lt;&gt;"",ISNUMBER($L160))</f>
        <v>0</v>
      </c>
      <c r="B160" s="16">
        <f t="shared" ref="B160" ca="1" si="157">SUM(OFFSET(B160,-1,0,1,1),--A160)</f>
        <v>65</v>
      </c>
      <c r="C160" s="6" t="b">
        <f t="shared" ref="C160" si="158">IFERROR(AND(ISNUMBER($L160),$K160=""),FALSE)</f>
        <v>0</v>
      </c>
      <c r="D160" s="16">
        <f t="shared" ref="D160" ca="1" si="159">SUM(OFFSET(D160,-1,0,1,1),--C160)</f>
        <v>8</v>
      </c>
      <c r="E160" s="67" t="b">
        <f t="shared" si="74"/>
        <v>0</v>
      </c>
      <c r="F160" s="67">
        <f t="shared" si="75"/>
        <v>34</v>
      </c>
    </row>
    <row r="161" spans="1:6" x14ac:dyDescent="0.3">
      <c r="A161" s="6" t="b">
        <f t="shared" ref="A161" si="160">AND(H161&lt;&gt;"",$K161&lt;&gt;"",ISNUMBER($L161))</f>
        <v>0</v>
      </c>
      <c r="B161" s="16">
        <f t="shared" ref="B161" ca="1" si="161">SUM(OFFSET(B161,-1,0,1,1),--A161)</f>
        <v>65</v>
      </c>
      <c r="C161" s="6" t="b">
        <f t="shared" ref="C161" si="162">IFERROR(AND(ISNUMBER($L161),$K161=""),FALSE)</f>
        <v>0</v>
      </c>
      <c r="D161" s="16">
        <f t="shared" ref="D161" ca="1" si="163">SUM(OFFSET(D161,-1,0,1,1),--C161)</f>
        <v>8</v>
      </c>
      <c r="E161" s="67" t="b">
        <f t="shared" si="74"/>
        <v>0</v>
      </c>
      <c r="F161" s="67">
        <f t="shared" si="75"/>
        <v>34</v>
      </c>
    </row>
    <row r="162" spans="1:6" x14ac:dyDescent="0.3">
      <c r="A162" s="6" t="b">
        <f t="shared" ref="A162" si="164">AND(H162&lt;&gt;"",$K162&lt;&gt;"",ISNUMBER($L162))</f>
        <v>0</v>
      </c>
      <c r="B162" s="16">
        <f t="shared" ref="B162" ca="1" si="165">SUM(OFFSET(B162,-1,0,1,1),--A162)</f>
        <v>65</v>
      </c>
      <c r="C162" s="6" t="b">
        <f t="shared" ref="C162" si="166">IFERROR(AND(ISNUMBER($L162),$K162=""),FALSE)</f>
        <v>0</v>
      </c>
      <c r="D162" s="16">
        <f t="shared" ref="D162" ca="1" si="167">SUM(OFFSET(D162,-1,0,1,1),--C162)</f>
        <v>8</v>
      </c>
      <c r="E162" s="67" t="b">
        <f t="shared" si="74"/>
        <v>0</v>
      </c>
      <c r="F162" s="67">
        <f t="shared" si="75"/>
        <v>34</v>
      </c>
    </row>
    <row r="163" spans="1:6" x14ac:dyDescent="0.3">
      <c r="A163" s="6" t="b">
        <f t="shared" ref="A163:A226" si="168">AND(H163&lt;&gt;"",$K163&lt;&gt;"",ISNUMBER($L163))</f>
        <v>0</v>
      </c>
      <c r="B163" s="16">
        <f t="shared" ref="B163:B226" ca="1" si="169">SUM(OFFSET(B163,-1,0,1,1),--A163)</f>
        <v>65</v>
      </c>
      <c r="C163" s="6" t="b">
        <f t="shared" ref="C163:C225" si="170">IFERROR(AND(ISNUMBER($L163),$K163=""),FALSE)</f>
        <v>0</v>
      </c>
      <c r="D163" s="16">
        <f t="shared" ref="D163:D226" ca="1" si="171">SUM(OFFSET(D163,-1,0,1,1),--C163)</f>
        <v>8</v>
      </c>
      <c r="E163" s="67" t="b">
        <f t="shared" si="74"/>
        <v>0</v>
      </c>
      <c r="F163" s="67">
        <f t="shared" si="75"/>
        <v>34</v>
      </c>
    </row>
    <row r="164" spans="1:6" x14ac:dyDescent="0.3">
      <c r="A164" s="6" t="b">
        <f t="shared" si="168"/>
        <v>0</v>
      </c>
      <c r="B164" s="16">
        <f t="shared" ca="1" si="169"/>
        <v>65</v>
      </c>
      <c r="C164" s="6" t="b">
        <f t="shared" si="170"/>
        <v>0</v>
      </c>
      <c r="D164" s="16">
        <f t="shared" ca="1" si="171"/>
        <v>8</v>
      </c>
      <c r="E164" s="67" t="b">
        <f t="shared" si="74"/>
        <v>0</v>
      </c>
      <c r="F164" s="67">
        <f t="shared" si="75"/>
        <v>34</v>
      </c>
    </row>
    <row r="165" spans="1:6" x14ac:dyDescent="0.3">
      <c r="A165" s="6" t="b">
        <f t="shared" si="168"/>
        <v>0</v>
      </c>
      <c r="B165" s="16">
        <f t="shared" ca="1" si="169"/>
        <v>65</v>
      </c>
      <c r="C165" s="6" t="b">
        <f t="shared" si="170"/>
        <v>0</v>
      </c>
      <c r="D165" s="16">
        <f t="shared" ca="1" si="171"/>
        <v>8</v>
      </c>
      <c r="E165" s="67" t="b">
        <f t="shared" si="74"/>
        <v>0</v>
      </c>
      <c r="F165" s="67">
        <f t="shared" si="75"/>
        <v>34</v>
      </c>
    </row>
    <row r="166" spans="1:6" x14ac:dyDescent="0.3">
      <c r="A166" s="6" t="b">
        <f t="shared" si="168"/>
        <v>0</v>
      </c>
      <c r="B166" s="16">
        <f t="shared" ca="1" si="169"/>
        <v>65</v>
      </c>
      <c r="C166" s="6" t="b">
        <f t="shared" si="170"/>
        <v>0</v>
      </c>
      <c r="D166" s="16">
        <f t="shared" ca="1" si="171"/>
        <v>8</v>
      </c>
      <c r="E166" s="67" t="b">
        <f t="shared" si="74"/>
        <v>0</v>
      </c>
      <c r="F166" s="67">
        <f t="shared" si="75"/>
        <v>34</v>
      </c>
    </row>
    <row r="167" spans="1:6" x14ac:dyDescent="0.3">
      <c r="A167" s="6" t="b">
        <f t="shared" si="168"/>
        <v>0</v>
      </c>
      <c r="B167" s="16">
        <f t="shared" ca="1" si="169"/>
        <v>65</v>
      </c>
      <c r="C167" s="6" t="b">
        <f t="shared" si="170"/>
        <v>0</v>
      </c>
      <c r="D167" s="16">
        <f t="shared" ca="1" si="171"/>
        <v>8</v>
      </c>
      <c r="E167" s="67" t="b">
        <f t="shared" si="74"/>
        <v>0</v>
      </c>
      <c r="F167" s="67">
        <f t="shared" si="75"/>
        <v>34</v>
      </c>
    </row>
    <row r="168" spans="1:6" x14ac:dyDescent="0.3">
      <c r="A168" s="6" t="b">
        <f t="shared" si="168"/>
        <v>0</v>
      </c>
      <c r="B168" s="16">
        <f t="shared" ca="1" si="169"/>
        <v>65</v>
      </c>
      <c r="C168" s="6" t="b">
        <f t="shared" si="170"/>
        <v>0</v>
      </c>
      <c r="D168" s="16">
        <f t="shared" ca="1" si="171"/>
        <v>8</v>
      </c>
      <c r="E168" s="67" t="b">
        <f t="shared" si="74"/>
        <v>0</v>
      </c>
      <c r="F168" s="67">
        <f t="shared" si="75"/>
        <v>34</v>
      </c>
    </row>
    <row r="169" spans="1:6" x14ac:dyDescent="0.3">
      <c r="A169" s="6" t="b">
        <f t="shared" si="168"/>
        <v>0</v>
      </c>
      <c r="B169" s="16">
        <f t="shared" ca="1" si="169"/>
        <v>65</v>
      </c>
      <c r="C169" s="6" t="b">
        <f t="shared" si="170"/>
        <v>0</v>
      </c>
      <c r="D169" s="16">
        <f t="shared" ca="1" si="171"/>
        <v>8</v>
      </c>
      <c r="E169" s="67" t="b">
        <f t="shared" si="74"/>
        <v>0</v>
      </c>
      <c r="F169" s="67">
        <f t="shared" si="75"/>
        <v>34</v>
      </c>
    </row>
    <row r="170" spans="1:6" x14ac:dyDescent="0.3">
      <c r="A170" s="6" t="b">
        <f t="shared" si="168"/>
        <v>0</v>
      </c>
      <c r="B170" s="16">
        <f t="shared" ca="1" si="169"/>
        <v>65</v>
      </c>
      <c r="C170" s="6" t="b">
        <f t="shared" si="170"/>
        <v>0</v>
      </c>
      <c r="D170" s="16">
        <f t="shared" ca="1" si="171"/>
        <v>8</v>
      </c>
      <c r="E170" s="67" t="b">
        <f t="shared" si="74"/>
        <v>0</v>
      </c>
      <c r="F170" s="67">
        <f t="shared" si="75"/>
        <v>34</v>
      </c>
    </row>
    <row r="171" spans="1:6" x14ac:dyDescent="0.3">
      <c r="A171" s="6" t="b">
        <f t="shared" si="168"/>
        <v>0</v>
      </c>
      <c r="B171" s="16">
        <f t="shared" ca="1" si="169"/>
        <v>65</v>
      </c>
      <c r="C171" s="6" t="b">
        <f t="shared" si="170"/>
        <v>0</v>
      </c>
      <c r="D171" s="16">
        <f t="shared" ca="1" si="171"/>
        <v>8</v>
      </c>
      <c r="E171" s="67" t="b">
        <f t="shared" si="74"/>
        <v>0</v>
      </c>
      <c r="F171" s="67">
        <f t="shared" si="75"/>
        <v>34</v>
      </c>
    </row>
    <row r="172" spans="1:6" x14ac:dyDescent="0.3">
      <c r="A172" s="6" t="b">
        <f t="shared" si="168"/>
        <v>0</v>
      </c>
      <c r="B172" s="16">
        <f t="shared" ca="1" si="169"/>
        <v>65</v>
      </c>
      <c r="C172" s="6" t="b">
        <f t="shared" si="170"/>
        <v>0</v>
      </c>
      <c r="D172" s="16">
        <f t="shared" ca="1" si="171"/>
        <v>8</v>
      </c>
      <c r="E172" s="67" t="b">
        <f t="shared" si="74"/>
        <v>0</v>
      </c>
      <c r="F172" s="67">
        <f t="shared" si="75"/>
        <v>34</v>
      </c>
    </row>
    <row r="173" spans="1:6" x14ac:dyDescent="0.3">
      <c r="A173" s="6" t="b">
        <f t="shared" si="168"/>
        <v>0</v>
      </c>
      <c r="B173" s="16">
        <f t="shared" ca="1" si="169"/>
        <v>65</v>
      </c>
      <c r="C173" s="6" t="b">
        <f t="shared" si="170"/>
        <v>0</v>
      </c>
      <c r="D173" s="16">
        <f t="shared" ca="1" si="171"/>
        <v>8</v>
      </c>
      <c r="E173" s="67" t="b">
        <f t="shared" si="74"/>
        <v>0</v>
      </c>
      <c r="F173" s="67">
        <f t="shared" si="75"/>
        <v>34</v>
      </c>
    </row>
    <row r="174" spans="1:6" x14ac:dyDescent="0.3">
      <c r="A174" s="6" t="b">
        <f t="shared" si="168"/>
        <v>0</v>
      </c>
      <c r="B174" s="16">
        <f t="shared" ca="1" si="169"/>
        <v>65</v>
      </c>
      <c r="C174" s="6" t="b">
        <f t="shared" si="170"/>
        <v>0</v>
      </c>
      <c r="D174" s="16">
        <f t="shared" ca="1" si="171"/>
        <v>8</v>
      </c>
      <c r="E174" s="67" t="b">
        <f t="shared" si="74"/>
        <v>0</v>
      </c>
      <c r="F174" s="67">
        <f t="shared" si="75"/>
        <v>34</v>
      </c>
    </row>
    <row r="175" spans="1:6" x14ac:dyDescent="0.3">
      <c r="A175" s="6" t="b">
        <f t="shared" si="168"/>
        <v>0</v>
      </c>
      <c r="B175" s="16">
        <f t="shared" ca="1" si="169"/>
        <v>65</v>
      </c>
      <c r="C175" s="6" t="b">
        <f t="shared" si="170"/>
        <v>0</v>
      </c>
      <c r="D175" s="16">
        <f t="shared" ca="1" si="171"/>
        <v>8</v>
      </c>
      <c r="E175" s="67" t="b">
        <f t="shared" si="74"/>
        <v>0</v>
      </c>
      <c r="F175" s="67">
        <f t="shared" si="75"/>
        <v>34</v>
      </c>
    </row>
    <row r="176" spans="1:6" x14ac:dyDescent="0.3">
      <c r="A176" s="6" t="b">
        <f t="shared" si="168"/>
        <v>0</v>
      </c>
      <c r="B176" s="16">
        <f t="shared" ca="1" si="169"/>
        <v>65</v>
      </c>
      <c r="C176" s="6" t="b">
        <f t="shared" si="170"/>
        <v>0</v>
      </c>
      <c r="D176" s="16">
        <f t="shared" ca="1" si="171"/>
        <v>8</v>
      </c>
      <c r="E176" s="67" t="b">
        <f t="shared" si="74"/>
        <v>0</v>
      </c>
      <c r="F176" s="67">
        <f t="shared" si="75"/>
        <v>34</v>
      </c>
    </row>
    <row r="177" spans="1:6" x14ac:dyDescent="0.3">
      <c r="A177" s="6" t="b">
        <f t="shared" si="168"/>
        <v>0</v>
      </c>
      <c r="B177" s="16">
        <f t="shared" ca="1" si="169"/>
        <v>65</v>
      </c>
      <c r="C177" s="6" t="b">
        <f t="shared" si="170"/>
        <v>0</v>
      </c>
      <c r="D177" s="16">
        <f t="shared" ca="1" si="171"/>
        <v>8</v>
      </c>
      <c r="E177" s="67" t="b">
        <f t="shared" si="74"/>
        <v>0</v>
      </c>
      <c r="F177" s="67">
        <f t="shared" si="75"/>
        <v>34</v>
      </c>
    </row>
    <row r="178" spans="1:6" x14ac:dyDescent="0.3">
      <c r="A178" s="6" t="b">
        <f t="shared" si="168"/>
        <v>0</v>
      </c>
      <c r="B178" s="16">
        <f t="shared" ca="1" si="169"/>
        <v>65</v>
      </c>
      <c r="C178" s="6" t="b">
        <f t="shared" si="170"/>
        <v>0</v>
      </c>
      <c r="D178" s="16">
        <f t="shared" ca="1" si="171"/>
        <v>8</v>
      </c>
      <c r="E178" s="67" t="b">
        <f t="shared" si="74"/>
        <v>0</v>
      </c>
      <c r="F178" s="67">
        <f t="shared" si="75"/>
        <v>34</v>
      </c>
    </row>
    <row r="179" spans="1:6" x14ac:dyDescent="0.3">
      <c r="A179" s="6" t="b">
        <f t="shared" si="168"/>
        <v>0</v>
      </c>
      <c r="B179" s="16">
        <f t="shared" ca="1" si="169"/>
        <v>65</v>
      </c>
      <c r="C179" s="6" t="b">
        <f t="shared" si="170"/>
        <v>0</v>
      </c>
      <c r="D179" s="16">
        <f t="shared" ca="1" si="171"/>
        <v>8</v>
      </c>
      <c r="E179" s="67" t="b">
        <f t="shared" si="74"/>
        <v>0</v>
      </c>
      <c r="F179" s="67">
        <f t="shared" si="75"/>
        <v>34</v>
      </c>
    </row>
    <row r="180" spans="1:6" x14ac:dyDescent="0.3">
      <c r="A180" s="6" t="b">
        <f t="shared" si="168"/>
        <v>0</v>
      </c>
      <c r="B180" s="16">
        <f t="shared" ca="1" si="169"/>
        <v>65</v>
      </c>
      <c r="C180" s="6" t="b">
        <f t="shared" si="170"/>
        <v>0</v>
      </c>
      <c r="D180" s="16">
        <f t="shared" ca="1" si="171"/>
        <v>8</v>
      </c>
      <c r="E180" s="67" t="b">
        <f t="shared" si="74"/>
        <v>0</v>
      </c>
      <c r="F180" s="67">
        <f t="shared" si="75"/>
        <v>34</v>
      </c>
    </row>
    <row r="181" spans="1:6" x14ac:dyDescent="0.3">
      <c r="A181" s="6" t="b">
        <f t="shared" si="168"/>
        <v>0</v>
      </c>
      <c r="B181" s="16">
        <f t="shared" ca="1" si="169"/>
        <v>65</v>
      </c>
      <c r="C181" s="6" t="b">
        <f t="shared" si="170"/>
        <v>0</v>
      </c>
      <c r="D181" s="16">
        <f t="shared" ca="1" si="171"/>
        <v>8</v>
      </c>
      <c r="E181" s="67" t="b">
        <f t="shared" si="74"/>
        <v>0</v>
      </c>
      <c r="F181" s="67">
        <f t="shared" si="75"/>
        <v>34</v>
      </c>
    </row>
    <row r="182" spans="1:6" x14ac:dyDescent="0.3">
      <c r="A182" s="6" t="b">
        <f t="shared" si="168"/>
        <v>0</v>
      </c>
      <c r="B182" s="16">
        <f t="shared" ca="1" si="169"/>
        <v>65</v>
      </c>
      <c r="C182" s="6" t="b">
        <f t="shared" si="170"/>
        <v>0</v>
      </c>
      <c r="D182" s="16">
        <f t="shared" ca="1" si="171"/>
        <v>8</v>
      </c>
      <c r="E182" s="67" t="b">
        <f t="shared" si="74"/>
        <v>0</v>
      </c>
      <c r="F182" s="67">
        <f t="shared" si="75"/>
        <v>34</v>
      </c>
    </row>
    <row r="183" spans="1:6" x14ac:dyDescent="0.3">
      <c r="A183" s="6" t="b">
        <f t="shared" si="168"/>
        <v>0</v>
      </c>
      <c r="B183" s="16">
        <f t="shared" ca="1" si="169"/>
        <v>65</v>
      </c>
      <c r="C183" s="6" t="b">
        <f t="shared" si="170"/>
        <v>0</v>
      </c>
      <c r="D183" s="16">
        <f t="shared" ca="1" si="171"/>
        <v>8</v>
      </c>
      <c r="E183" s="67" t="b">
        <f t="shared" si="74"/>
        <v>0</v>
      </c>
      <c r="F183" s="67">
        <f t="shared" si="75"/>
        <v>34</v>
      </c>
    </row>
    <row r="184" spans="1:6" x14ac:dyDescent="0.3">
      <c r="A184" s="6" t="b">
        <f t="shared" si="168"/>
        <v>0</v>
      </c>
      <c r="B184" s="16">
        <f t="shared" ca="1" si="169"/>
        <v>65</v>
      </c>
      <c r="C184" s="6" t="b">
        <f t="shared" si="170"/>
        <v>0</v>
      </c>
      <c r="D184" s="16">
        <f t="shared" ca="1" si="171"/>
        <v>8</v>
      </c>
      <c r="E184" s="67" t="b">
        <f t="shared" si="74"/>
        <v>0</v>
      </c>
      <c r="F184" s="67">
        <f t="shared" si="75"/>
        <v>34</v>
      </c>
    </row>
    <row r="185" spans="1:6" x14ac:dyDescent="0.3">
      <c r="A185" s="6" t="b">
        <f t="shared" si="168"/>
        <v>0</v>
      </c>
      <c r="B185" s="16">
        <f t="shared" ca="1" si="169"/>
        <v>65</v>
      </c>
      <c r="C185" s="6" t="b">
        <f t="shared" si="170"/>
        <v>0</v>
      </c>
      <c r="D185" s="16">
        <f t="shared" ca="1" si="171"/>
        <v>8</v>
      </c>
      <c r="E185" s="67" t="b">
        <f t="shared" si="74"/>
        <v>0</v>
      </c>
      <c r="F185" s="67">
        <f t="shared" si="75"/>
        <v>34</v>
      </c>
    </row>
    <row r="186" spans="1:6" x14ac:dyDescent="0.3">
      <c r="A186" s="6" t="b">
        <f t="shared" si="168"/>
        <v>0</v>
      </c>
      <c r="B186" s="16">
        <f t="shared" ca="1" si="169"/>
        <v>65</v>
      </c>
      <c r="C186" s="6" t="b">
        <f t="shared" si="170"/>
        <v>0</v>
      </c>
      <c r="D186" s="16">
        <f t="shared" ca="1" si="171"/>
        <v>8</v>
      </c>
      <c r="E186" s="67" t="b">
        <f t="shared" si="74"/>
        <v>0</v>
      </c>
      <c r="F186" s="67">
        <f t="shared" si="75"/>
        <v>34</v>
      </c>
    </row>
    <row r="187" spans="1:6" x14ac:dyDescent="0.3">
      <c r="A187" s="6" t="b">
        <f t="shared" si="168"/>
        <v>0</v>
      </c>
      <c r="B187" s="16">
        <f t="shared" ca="1" si="169"/>
        <v>65</v>
      </c>
      <c r="C187" s="6" t="b">
        <f t="shared" si="170"/>
        <v>0</v>
      </c>
      <c r="D187" s="16">
        <f t="shared" ca="1" si="171"/>
        <v>8</v>
      </c>
      <c r="E187" s="67" t="b">
        <f t="shared" si="74"/>
        <v>0</v>
      </c>
      <c r="F187" s="67">
        <f t="shared" si="75"/>
        <v>34</v>
      </c>
    </row>
    <row r="188" spans="1:6" x14ac:dyDescent="0.3">
      <c r="A188" s="6" t="b">
        <f t="shared" si="168"/>
        <v>0</v>
      </c>
      <c r="B188" s="16">
        <f t="shared" ca="1" si="169"/>
        <v>65</v>
      </c>
      <c r="C188" s="6" t="b">
        <f t="shared" si="170"/>
        <v>0</v>
      </c>
      <c r="D188" s="16">
        <f t="shared" ca="1" si="171"/>
        <v>8</v>
      </c>
      <c r="E188" s="67" t="b">
        <f t="shared" si="74"/>
        <v>0</v>
      </c>
      <c r="F188" s="67">
        <f t="shared" si="75"/>
        <v>34</v>
      </c>
    </row>
    <row r="189" spans="1:6" x14ac:dyDescent="0.3">
      <c r="A189" s="6" t="b">
        <f t="shared" si="168"/>
        <v>0</v>
      </c>
      <c r="B189" s="16">
        <f t="shared" ca="1" si="169"/>
        <v>65</v>
      </c>
      <c r="C189" s="6" t="b">
        <f t="shared" si="170"/>
        <v>0</v>
      </c>
      <c r="D189" s="16">
        <f t="shared" ca="1" si="171"/>
        <v>8</v>
      </c>
      <c r="E189" s="67" t="b">
        <f t="shared" si="74"/>
        <v>0</v>
      </c>
      <c r="F189" s="67">
        <f t="shared" si="75"/>
        <v>34</v>
      </c>
    </row>
    <row r="190" spans="1:6" x14ac:dyDescent="0.3">
      <c r="A190" s="6" t="b">
        <f t="shared" si="168"/>
        <v>0</v>
      </c>
      <c r="B190" s="16">
        <f t="shared" ca="1" si="169"/>
        <v>65</v>
      </c>
      <c r="C190" s="6" t="b">
        <f t="shared" si="170"/>
        <v>0</v>
      </c>
      <c r="D190" s="16">
        <f t="shared" ca="1" si="171"/>
        <v>8</v>
      </c>
      <c r="E190" s="67" t="b">
        <f t="shared" si="74"/>
        <v>0</v>
      </c>
      <c r="F190" s="67">
        <f t="shared" si="75"/>
        <v>34</v>
      </c>
    </row>
    <row r="191" spans="1:6" x14ac:dyDescent="0.3">
      <c r="A191" s="6" t="b">
        <f t="shared" si="168"/>
        <v>0</v>
      </c>
      <c r="B191" s="16">
        <f t="shared" ca="1" si="169"/>
        <v>65</v>
      </c>
      <c r="C191" s="6" t="b">
        <f t="shared" si="170"/>
        <v>0</v>
      </c>
      <c r="D191" s="16">
        <f t="shared" ca="1" si="171"/>
        <v>8</v>
      </c>
      <c r="E191" s="67" t="b">
        <f t="shared" si="74"/>
        <v>0</v>
      </c>
      <c r="F191" s="67">
        <f t="shared" si="75"/>
        <v>34</v>
      </c>
    </row>
    <row r="192" spans="1:6" x14ac:dyDescent="0.3">
      <c r="A192" s="6" t="b">
        <f t="shared" si="168"/>
        <v>0</v>
      </c>
      <c r="B192" s="16">
        <f t="shared" ca="1" si="169"/>
        <v>65</v>
      </c>
      <c r="C192" s="6" t="b">
        <f t="shared" si="170"/>
        <v>0</v>
      </c>
      <c r="D192" s="16">
        <f t="shared" ca="1" si="171"/>
        <v>8</v>
      </c>
      <c r="E192" s="67" t="b">
        <f t="shared" si="74"/>
        <v>0</v>
      </c>
      <c r="F192" s="67">
        <f t="shared" si="75"/>
        <v>34</v>
      </c>
    </row>
    <row r="193" spans="1:6" x14ac:dyDescent="0.3">
      <c r="A193" s="6" t="b">
        <f t="shared" si="168"/>
        <v>0</v>
      </c>
      <c r="B193" s="16">
        <f t="shared" ca="1" si="169"/>
        <v>65</v>
      </c>
      <c r="C193" s="6" t="b">
        <f t="shared" si="170"/>
        <v>0</v>
      </c>
      <c r="D193" s="16">
        <f t="shared" ca="1" si="171"/>
        <v>8</v>
      </c>
      <c r="E193" s="67" t="b">
        <f t="shared" si="74"/>
        <v>0</v>
      </c>
      <c r="F193" s="67">
        <f t="shared" si="75"/>
        <v>34</v>
      </c>
    </row>
    <row r="194" spans="1:6" x14ac:dyDescent="0.3">
      <c r="A194" s="6" t="b">
        <f t="shared" si="168"/>
        <v>0</v>
      </c>
      <c r="B194" s="16">
        <f t="shared" ca="1" si="169"/>
        <v>65</v>
      </c>
      <c r="C194" s="6" t="b">
        <f t="shared" si="170"/>
        <v>0</v>
      </c>
      <c r="D194" s="16">
        <f t="shared" ca="1" si="171"/>
        <v>8</v>
      </c>
      <c r="E194" s="67" t="b">
        <f t="shared" si="74"/>
        <v>0</v>
      </c>
      <c r="F194" s="67">
        <f t="shared" si="75"/>
        <v>34</v>
      </c>
    </row>
    <row r="195" spans="1:6" x14ac:dyDescent="0.3">
      <c r="A195" s="6" t="b">
        <f t="shared" si="168"/>
        <v>0</v>
      </c>
      <c r="B195" s="16">
        <f t="shared" ca="1" si="169"/>
        <v>65</v>
      </c>
      <c r="C195" s="6" t="b">
        <f t="shared" si="170"/>
        <v>0</v>
      </c>
      <c r="D195" s="16">
        <f t="shared" ca="1" si="171"/>
        <v>8</v>
      </c>
      <c r="E195" s="67" t="b">
        <f t="shared" si="74"/>
        <v>0</v>
      </c>
      <c r="F195" s="67">
        <f t="shared" si="75"/>
        <v>34</v>
      </c>
    </row>
    <row r="196" spans="1:6" x14ac:dyDescent="0.3">
      <c r="A196" s="6" t="b">
        <f t="shared" si="168"/>
        <v>0</v>
      </c>
      <c r="B196" s="16">
        <f t="shared" ca="1" si="169"/>
        <v>65</v>
      </c>
      <c r="C196" s="6" t="b">
        <f t="shared" si="170"/>
        <v>0</v>
      </c>
      <c r="D196" s="16">
        <f t="shared" ca="1" si="171"/>
        <v>8</v>
      </c>
      <c r="E196" s="67" t="b">
        <f t="shared" si="74"/>
        <v>0</v>
      </c>
      <c r="F196" s="67">
        <f t="shared" si="75"/>
        <v>34</v>
      </c>
    </row>
    <row r="197" spans="1:6" x14ac:dyDescent="0.3">
      <c r="A197" s="6" t="b">
        <f t="shared" si="168"/>
        <v>0</v>
      </c>
      <c r="B197" s="16">
        <f t="shared" ca="1" si="169"/>
        <v>65</v>
      </c>
      <c r="C197" s="6" t="b">
        <f t="shared" si="170"/>
        <v>0</v>
      </c>
      <c r="D197" s="16">
        <f t="shared" ca="1" si="171"/>
        <v>8</v>
      </c>
      <c r="E197" s="67" t="b">
        <f t="shared" si="74"/>
        <v>0</v>
      </c>
      <c r="F197" s="67">
        <f t="shared" si="75"/>
        <v>34</v>
      </c>
    </row>
    <row r="198" spans="1:6" x14ac:dyDescent="0.3">
      <c r="A198" s="6" t="b">
        <f t="shared" si="168"/>
        <v>0</v>
      </c>
      <c r="B198" s="16">
        <f t="shared" ca="1" si="169"/>
        <v>65</v>
      </c>
      <c r="C198" s="6" t="b">
        <f t="shared" si="170"/>
        <v>0</v>
      </c>
      <c r="D198" s="16">
        <f t="shared" ca="1" si="171"/>
        <v>8</v>
      </c>
      <c r="E198" s="67" t="b">
        <f t="shared" si="74"/>
        <v>0</v>
      </c>
      <c r="F198" s="67">
        <f t="shared" si="75"/>
        <v>34</v>
      </c>
    </row>
    <row r="199" spans="1:6" x14ac:dyDescent="0.3">
      <c r="A199" s="6" t="b">
        <f t="shared" si="168"/>
        <v>0</v>
      </c>
      <c r="B199" s="16">
        <f t="shared" ca="1" si="169"/>
        <v>65</v>
      </c>
      <c r="C199" s="6" t="b">
        <f t="shared" si="170"/>
        <v>0</v>
      </c>
      <c r="D199" s="16">
        <f t="shared" ca="1" si="171"/>
        <v>8</v>
      </c>
      <c r="E199" s="67" t="b">
        <f t="shared" si="74"/>
        <v>0</v>
      </c>
      <c r="F199" s="67">
        <f t="shared" si="75"/>
        <v>34</v>
      </c>
    </row>
    <row r="200" spans="1:6" x14ac:dyDescent="0.3">
      <c r="A200" s="6" t="b">
        <f t="shared" si="168"/>
        <v>0</v>
      </c>
      <c r="B200" s="16">
        <f t="shared" ca="1" si="169"/>
        <v>65</v>
      </c>
      <c r="C200" s="6" t="b">
        <f t="shared" si="170"/>
        <v>0</v>
      </c>
      <c r="D200" s="16">
        <f t="shared" ca="1" si="171"/>
        <v>8</v>
      </c>
      <c r="E200" s="67" t="b">
        <f t="shared" si="74"/>
        <v>0</v>
      </c>
      <c r="F200" s="67">
        <f t="shared" si="75"/>
        <v>34</v>
      </c>
    </row>
    <row r="201" spans="1:6" x14ac:dyDescent="0.3">
      <c r="A201" s="6" t="b">
        <f t="shared" si="168"/>
        <v>0</v>
      </c>
      <c r="B201" s="16">
        <f t="shared" ca="1" si="169"/>
        <v>65</v>
      </c>
      <c r="C201" s="6" t="b">
        <f t="shared" si="170"/>
        <v>0</v>
      </c>
      <c r="D201" s="16">
        <f t="shared" ca="1" si="171"/>
        <v>8</v>
      </c>
      <c r="E201" s="67" t="b">
        <f t="shared" si="74"/>
        <v>0</v>
      </c>
      <c r="F201" s="67">
        <f t="shared" si="75"/>
        <v>34</v>
      </c>
    </row>
    <row r="202" spans="1:6" x14ac:dyDescent="0.3">
      <c r="A202" s="6" t="b">
        <f t="shared" si="168"/>
        <v>0</v>
      </c>
      <c r="B202" s="16">
        <f t="shared" ca="1" si="169"/>
        <v>65</v>
      </c>
      <c r="C202" s="6" t="b">
        <f t="shared" si="170"/>
        <v>0</v>
      </c>
      <c r="D202" s="16">
        <f t="shared" ca="1" si="171"/>
        <v>8</v>
      </c>
      <c r="E202" s="67" t="b">
        <f t="shared" si="74"/>
        <v>0</v>
      </c>
      <c r="F202" s="67">
        <f t="shared" si="75"/>
        <v>34</v>
      </c>
    </row>
    <row r="203" spans="1:6" x14ac:dyDescent="0.3">
      <c r="A203" s="6" t="b">
        <f t="shared" si="168"/>
        <v>0</v>
      </c>
      <c r="B203" s="16">
        <f t="shared" ca="1" si="169"/>
        <v>65</v>
      </c>
      <c r="C203" s="6" t="b">
        <f t="shared" si="170"/>
        <v>0</v>
      </c>
      <c r="D203" s="16">
        <f t="shared" ca="1" si="171"/>
        <v>8</v>
      </c>
      <c r="E203" s="67" t="b">
        <f t="shared" ref="E203:E226" si="172">AND(K203&lt;&gt;"",O203&lt;&gt;"a-specifiek",I203&lt;&gt;"product")</f>
        <v>0</v>
      </c>
      <c r="F203" s="67">
        <f t="shared" ref="F203:F226" si="173">SUM(F202,--E203)</f>
        <v>34</v>
      </c>
    </row>
    <row r="204" spans="1:6" x14ac:dyDescent="0.3">
      <c r="A204" s="6" t="b">
        <f t="shared" si="168"/>
        <v>0</v>
      </c>
      <c r="B204" s="16">
        <f t="shared" ca="1" si="169"/>
        <v>65</v>
      </c>
      <c r="C204" s="6" t="b">
        <f t="shared" si="170"/>
        <v>0</v>
      </c>
      <c r="D204" s="16">
        <f t="shared" ca="1" si="171"/>
        <v>8</v>
      </c>
      <c r="E204" s="67" t="b">
        <f t="shared" si="172"/>
        <v>0</v>
      </c>
      <c r="F204" s="67">
        <f t="shared" si="173"/>
        <v>34</v>
      </c>
    </row>
    <row r="205" spans="1:6" x14ac:dyDescent="0.3">
      <c r="A205" s="6" t="b">
        <f t="shared" si="168"/>
        <v>0</v>
      </c>
      <c r="B205" s="16">
        <f t="shared" ca="1" si="169"/>
        <v>65</v>
      </c>
      <c r="C205" s="6" t="b">
        <f t="shared" si="170"/>
        <v>0</v>
      </c>
      <c r="D205" s="16">
        <f t="shared" ca="1" si="171"/>
        <v>8</v>
      </c>
      <c r="E205" s="67" t="b">
        <f t="shared" si="172"/>
        <v>0</v>
      </c>
      <c r="F205" s="67">
        <f t="shared" si="173"/>
        <v>34</v>
      </c>
    </row>
    <row r="206" spans="1:6" x14ac:dyDescent="0.3">
      <c r="A206" s="6" t="b">
        <f t="shared" si="168"/>
        <v>0</v>
      </c>
      <c r="B206" s="16">
        <f t="shared" ca="1" si="169"/>
        <v>65</v>
      </c>
      <c r="C206" s="6" t="b">
        <f t="shared" si="170"/>
        <v>0</v>
      </c>
      <c r="D206" s="16">
        <f t="shared" ca="1" si="171"/>
        <v>8</v>
      </c>
      <c r="E206" s="67" t="b">
        <f t="shared" si="172"/>
        <v>0</v>
      </c>
      <c r="F206" s="67">
        <f t="shared" si="173"/>
        <v>34</v>
      </c>
    </row>
    <row r="207" spans="1:6" x14ac:dyDescent="0.3">
      <c r="A207" s="6" t="b">
        <f t="shared" si="168"/>
        <v>0</v>
      </c>
      <c r="B207" s="16">
        <f t="shared" ca="1" si="169"/>
        <v>65</v>
      </c>
      <c r="C207" s="6" t="b">
        <f t="shared" si="170"/>
        <v>0</v>
      </c>
      <c r="D207" s="16">
        <f t="shared" ca="1" si="171"/>
        <v>8</v>
      </c>
      <c r="E207" s="67" t="b">
        <f t="shared" si="172"/>
        <v>0</v>
      </c>
      <c r="F207" s="67">
        <f t="shared" si="173"/>
        <v>34</v>
      </c>
    </row>
    <row r="208" spans="1:6" x14ac:dyDescent="0.3">
      <c r="A208" s="6" t="b">
        <f t="shared" si="168"/>
        <v>0</v>
      </c>
      <c r="B208" s="16">
        <f t="shared" ca="1" si="169"/>
        <v>65</v>
      </c>
      <c r="C208" s="6" t="b">
        <f t="shared" si="170"/>
        <v>0</v>
      </c>
      <c r="D208" s="16">
        <f t="shared" ca="1" si="171"/>
        <v>8</v>
      </c>
      <c r="E208" s="67" t="b">
        <f t="shared" si="172"/>
        <v>0</v>
      </c>
      <c r="F208" s="67">
        <f t="shared" si="173"/>
        <v>34</v>
      </c>
    </row>
    <row r="209" spans="1:6" x14ac:dyDescent="0.3">
      <c r="A209" s="6" t="b">
        <f t="shared" si="168"/>
        <v>0</v>
      </c>
      <c r="B209" s="16">
        <f t="shared" ca="1" si="169"/>
        <v>65</v>
      </c>
      <c r="C209" s="6" t="b">
        <f t="shared" si="170"/>
        <v>0</v>
      </c>
      <c r="D209" s="16">
        <f t="shared" ca="1" si="171"/>
        <v>8</v>
      </c>
      <c r="E209" s="67" t="b">
        <f t="shared" si="172"/>
        <v>0</v>
      </c>
      <c r="F209" s="67">
        <f t="shared" si="173"/>
        <v>34</v>
      </c>
    </row>
    <row r="210" spans="1:6" x14ac:dyDescent="0.3">
      <c r="A210" s="6" t="b">
        <f t="shared" si="168"/>
        <v>0</v>
      </c>
      <c r="B210" s="16">
        <f t="shared" ca="1" si="169"/>
        <v>65</v>
      </c>
      <c r="C210" s="6" t="b">
        <f t="shared" si="170"/>
        <v>0</v>
      </c>
      <c r="D210" s="16">
        <f t="shared" ca="1" si="171"/>
        <v>8</v>
      </c>
      <c r="E210" s="67" t="b">
        <f t="shared" si="172"/>
        <v>0</v>
      </c>
      <c r="F210" s="67">
        <f t="shared" si="173"/>
        <v>34</v>
      </c>
    </row>
    <row r="211" spans="1:6" x14ac:dyDescent="0.3">
      <c r="A211" s="6" t="b">
        <f t="shared" si="168"/>
        <v>0</v>
      </c>
      <c r="B211" s="16">
        <f t="shared" ca="1" si="169"/>
        <v>65</v>
      </c>
      <c r="C211" s="6" t="b">
        <f t="shared" si="170"/>
        <v>0</v>
      </c>
      <c r="D211" s="16">
        <f t="shared" ca="1" si="171"/>
        <v>8</v>
      </c>
      <c r="E211" s="67" t="b">
        <f t="shared" si="172"/>
        <v>0</v>
      </c>
      <c r="F211" s="67">
        <f t="shared" si="173"/>
        <v>34</v>
      </c>
    </row>
    <row r="212" spans="1:6" x14ac:dyDescent="0.3">
      <c r="A212" s="6" t="b">
        <f t="shared" si="168"/>
        <v>0</v>
      </c>
      <c r="B212" s="16">
        <f t="shared" ca="1" si="169"/>
        <v>65</v>
      </c>
      <c r="C212" s="6" t="b">
        <f t="shared" si="170"/>
        <v>0</v>
      </c>
      <c r="D212" s="16">
        <f t="shared" ca="1" si="171"/>
        <v>8</v>
      </c>
      <c r="E212" s="67" t="b">
        <f t="shared" si="172"/>
        <v>0</v>
      </c>
      <c r="F212" s="67">
        <f t="shared" si="173"/>
        <v>34</v>
      </c>
    </row>
    <row r="213" spans="1:6" x14ac:dyDescent="0.3">
      <c r="A213" s="6" t="b">
        <f t="shared" si="168"/>
        <v>0</v>
      </c>
      <c r="B213" s="16">
        <f t="shared" ca="1" si="169"/>
        <v>65</v>
      </c>
      <c r="C213" s="6" t="b">
        <f t="shared" si="170"/>
        <v>0</v>
      </c>
      <c r="D213" s="16">
        <f t="shared" ca="1" si="171"/>
        <v>8</v>
      </c>
      <c r="E213" s="67" t="b">
        <f t="shared" si="172"/>
        <v>0</v>
      </c>
      <c r="F213" s="67">
        <f t="shared" si="173"/>
        <v>34</v>
      </c>
    </row>
    <row r="214" spans="1:6" x14ac:dyDescent="0.3">
      <c r="A214" s="6" t="b">
        <f t="shared" si="168"/>
        <v>0</v>
      </c>
      <c r="B214" s="16">
        <f t="shared" ca="1" si="169"/>
        <v>65</v>
      </c>
      <c r="C214" s="6" t="b">
        <f t="shared" si="170"/>
        <v>0</v>
      </c>
      <c r="D214" s="16">
        <f t="shared" ca="1" si="171"/>
        <v>8</v>
      </c>
      <c r="E214" s="67" t="b">
        <f t="shared" si="172"/>
        <v>0</v>
      </c>
      <c r="F214" s="67">
        <f t="shared" si="173"/>
        <v>34</v>
      </c>
    </row>
    <row r="215" spans="1:6" x14ac:dyDescent="0.3">
      <c r="A215" s="6" t="b">
        <f t="shared" si="168"/>
        <v>0</v>
      </c>
      <c r="B215" s="16">
        <f t="shared" ca="1" si="169"/>
        <v>65</v>
      </c>
      <c r="C215" s="6" t="b">
        <f t="shared" si="170"/>
        <v>0</v>
      </c>
      <c r="D215" s="16">
        <f t="shared" ca="1" si="171"/>
        <v>8</v>
      </c>
      <c r="E215" s="67" t="b">
        <f t="shared" si="172"/>
        <v>0</v>
      </c>
      <c r="F215" s="67">
        <f t="shared" si="173"/>
        <v>34</v>
      </c>
    </row>
    <row r="216" spans="1:6" x14ac:dyDescent="0.3">
      <c r="A216" s="6" t="b">
        <f t="shared" si="168"/>
        <v>0</v>
      </c>
      <c r="B216" s="16">
        <f t="shared" ca="1" si="169"/>
        <v>65</v>
      </c>
      <c r="C216" s="6" t="b">
        <f t="shared" si="170"/>
        <v>0</v>
      </c>
      <c r="D216" s="16">
        <f t="shared" ca="1" si="171"/>
        <v>8</v>
      </c>
      <c r="E216" s="67" t="b">
        <f t="shared" si="172"/>
        <v>0</v>
      </c>
      <c r="F216" s="67">
        <f t="shared" si="173"/>
        <v>34</v>
      </c>
    </row>
    <row r="217" spans="1:6" x14ac:dyDescent="0.3">
      <c r="A217" s="6" t="b">
        <f t="shared" si="168"/>
        <v>0</v>
      </c>
      <c r="B217" s="16">
        <f t="shared" ca="1" si="169"/>
        <v>65</v>
      </c>
      <c r="C217" s="6" t="b">
        <f t="shared" si="170"/>
        <v>0</v>
      </c>
      <c r="D217" s="16">
        <f t="shared" ca="1" si="171"/>
        <v>8</v>
      </c>
      <c r="E217" s="67" t="b">
        <f t="shared" si="172"/>
        <v>0</v>
      </c>
      <c r="F217" s="67">
        <f t="shared" si="173"/>
        <v>34</v>
      </c>
    </row>
    <row r="218" spans="1:6" x14ac:dyDescent="0.3">
      <c r="A218" s="6" t="b">
        <f t="shared" si="168"/>
        <v>0</v>
      </c>
      <c r="B218" s="16">
        <f t="shared" ca="1" si="169"/>
        <v>65</v>
      </c>
      <c r="C218" s="6" t="b">
        <f t="shared" si="170"/>
        <v>0</v>
      </c>
      <c r="D218" s="16">
        <f t="shared" ca="1" si="171"/>
        <v>8</v>
      </c>
      <c r="E218" s="67" t="b">
        <f t="shared" si="172"/>
        <v>0</v>
      </c>
      <c r="F218" s="67">
        <f t="shared" si="173"/>
        <v>34</v>
      </c>
    </row>
    <row r="219" spans="1:6" x14ac:dyDescent="0.3">
      <c r="A219" s="6" t="b">
        <f t="shared" si="168"/>
        <v>0</v>
      </c>
      <c r="B219" s="16">
        <f t="shared" ca="1" si="169"/>
        <v>65</v>
      </c>
      <c r="C219" s="6" t="b">
        <f t="shared" si="170"/>
        <v>0</v>
      </c>
      <c r="D219" s="16">
        <f t="shared" ca="1" si="171"/>
        <v>8</v>
      </c>
      <c r="E219" s="67" t="b">
        <f t="shared" si="172"/>
        <v>0</v>
      </c>
      <c r="F219" s="67">
        <f t="shared" si="173"/>
        <v>34</v>
      </c>
    </row>
    <row r="220" spans="1:6" x14ac:dyDescent="0.3">
      <c r="A220" s="6" t="b">
        <f t="shared" si="168"/>
        <v>0</v>
      </c>
      <c r="B220" s="16">
        <f t="shared" ca="1" si="169"/>
        <v>65</v>
      </c>
      <c r="C220" s="6" t="b">
        <f t="shared" si="170"/>
        <v>0</v>
      </c>
      <c r="D220" s="16">
        <f t="shared" ca="1" si="171"/>
        <v>8</v>
      </c>
      <c r="E220" s="67" t="b">
        <f t="shared" si="172"/>
        <v>0</v>
      </c>
      <c r="F220" s="67">
        <f t="shared" si="173"/>
        <v>34</v>
      </c>
    </row>
    <row r="221" spans="1:6" x14ac:dyDescent="0.3">
      <c r="A221" s="6" t="b">
        <f t="shared" si="168"/>
        <v>0</v>
      </c>
      <c r="B221" s="16">
        <f t="shared" ca="1" si="169"/>
        <v>65</v>
      </c>
      <c r="C221" s="6" t="b">
        <f t="shared" si="170"/>
        <v>0</v>
      </c>
      <c r="D221" s="16">
        <f t="shared" ca="1" si="171"/>
        <v>8</v>
      </c>
      <c r="E221" s="67" t="b">
        <f t="shared" si="172"/>
        <v>0</v>
      </c>
      <c r="F221" s="67">
        <f t="shared" si="173"/>
        <v>34</v>
      </c>
    </row>
    <row r="222" spans="1:6" x14ac:dyDescent="0.3">
      <c r="A222" s="6" t="b">
        <f t="shared" si="168"/>
        <v>0</v>
      </c>
      <c r="B222" s="16">
        <f t="shared" ca="1" si="169"/>
        <v>65</v>
      </c>
      <c r="C222" s="6" t="b">
        <f t="shared" si="170"/>
        <v>0</v>
      </c>
      <c r="D222" s="16">
        <f t="shared" ca="1" si="171"/>
        <v>8</v>
      </c>
      <c r="E222" s="67" t="b">
        <f t="shared" si="172"/>
        <v>0</v>
      </c>
      <c r="F222" s="67">
        <f t="shared" si="173"/>
        <v>34</v>
      </c>
    </row>
    <row r="223" spans="1:6" x14ac:dyDescent="0.3">
      <c r="A223" s="6" t="b">
        <f t="shared" si="168"/>
        <v>0</v>
      </c>
      <c r="B223" s="16">
        <f t="shared" ca="1" si="169"/>
        <v>65</v>
      </c>
      <c r="C223" s="6" t="b">
        <f t="shared" si="170"/>
        <v>0</v>
      </c>
      <c r="D223" s="16">
        <f t="shared" ca="1" si="171"/>
        <v>8</v>
      </c>
      <c r="E223" s="67" t="b">
        <f t="shared" si="172"/>
        <v>0</v>
      </c>
      <c r="F223" s="67">
        <f t="shared" si="173"/>
        <v>34</v>
      </c>
    </row>
    <row r="224" spans="1:6" x14ac:dyDescent="0.3">
      <c r="A224" s="6" t="b">
        <f t="shared" si="168"/>
        <v>0</v>
      </c>
      <c r="B224" s="16">
        <f t="shared" ca="1" si="169"/>
        <v>65</v>
      </c>
      <c r="C224" s="6" t="b">
        <f t="shared" si="170"/>
        <v>0</v>
      </c>
      <c r="D224" s="16">
        <f t="shared" ca="1" si="171"/>
        <v>8</v>
      </c>
      <c r="E224" s="67" t="b">
        <f t="shared" si="172"/>
        <v>0</v>
      </c>
      <c r="F224" s="67">
        <f t="shared" si="173"/>
        <v>34</v>
      </c>
    </row>
    <row r="225" spans="1:6" x14ac:dyDescent="0.3">
      <c r="A225" s="6" t="b">
        <f t="shared" si="168"/>
        <v>0</v>
      </c>
      <c r="B225" s="16">
        <f t="shared" ca="1" si="169"/>
        <v>65</v>
      </c>
      <c r="C225" s="6" t="b">
        <f t="shared" si="170"/>
        <v>0</v>
      </c>
      <c r="D225" s="16">
        <f t="shared" ca="1" si="171"/>
        <v>8</v>
      </c>
      <c r="E225" s="67" t="b">
        <f t="shared" si="172"/>
        <v>0</v>
      </c>
      <c r="F225" s="67">
        <f t="shared" si="173"/>
        <v>34</v>
      </c>
    </row>
    <row r="226" spans="1:6" x14ac:dyDescent="0.3">
      <c r="A226" s="6" t="b">
        <f t="shared" si="168"/>
        <v>0</v>
      </c>
      <c r="B226" s="16">
        <f t="shared" ca="1" si="169"/>
        <v>65</v>
      </c>
      <c r="C226" s="6" t="b">
        <f t="shared" ref="C226" si="174">IFERROR(AND($L226&gt;0,$K226=""),FALSE)</f>
        <v>0</v>
      </c>
      <c r="D226" s="16">
        <f t="shared" ca="1" si="171"/>
        <v>8</v>
      </c>
      <c r="E226" s="67" t="b">
        <f t="shared" si="172"/>
        <v>0</v>
      </c>
      <c r="F226" s="67">
        <f t="shared" si="173"/>
        <v>34</v>
      </c>
    </row>
  </sheetData>
  <sheetProtection autoFilter="0"/>
  <phoneticPr fontId="24" type="noConversion"/>
  <conditionalFormatting sqref="G7">
    <cfRule type="expression" dxfId="0" priority="40">
      <formula>#REF!&gt;1</formula>
    </cfRule>
  </conditionalFormatting>
  <pageMargins left="0.23622047244094491" right="0.23622047244094491" top="0.74803149606299213" bottom="0.74803149606299213" header="0.31496062992125984" footer="0.31496062992125984"/>
  <pageSetup paperSize="9" scale="4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135D-3269-430A-8A87-ECE99C6E77D5}">
  <dimension ref="A1:BN317"/>
  <sheetViews>
    <sheetView workbookViewId="0">
      <selection activeCell="G10" sqref="G10"/>
    </sheetView>
  </sheetViews>
  <sheetFormatPr defaultColWidth="8.88671875" defaultRowHeight="14.4" x14ac:dyDescent="0.3"/>
  <cols>
    <col min="1" max="1" width="39.109375" style="71" customWidth="1"/>
    <col min="2" max="3" width="34.33203125" style="71" customWidth="1"/>
  </cols>
  <sheetData>
    <row r="1" spans="1:66" x14ac:dyDescent="0.3">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row>
    <row r="2" spans="1:66" x14ac:dyDescent="0.3">
      <c r="A2" s="85" t="s">
        <v>311</v>
      </c>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row>
    <row r="3" spans="1:66" x14ac:dyDescent="0.3">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row>
    <row r="4" spans="1:66" x14ac:dyDescent="0.3">
      <c r="A4" s="71" t="s">
        <v>310</v>
      </c>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row>
    <row r="5" spans="1:66" x14ac:dyDescent="0.3">
      <c r="A5" s="84"/>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row>
    <row r="6" spans="1:66" x14ac:dyDescent="0.3">
      <c r="A6" s="83" t="s">
        <v>309</v>
      </c>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row>
    <row r="7" spans="1:66" x14ac:dyDescent="0.3">
      <c r="A7" s="82" t="s">
        <v>308</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row>
    <row r="8" spans="1:66" x14ac:dyDescent="0.3">
      <c r="A8" s="81"/>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row>
    <row r="9" spans="1:66" ht="27.6" x14ac:dyDescent="0.3">
      <c r="A9" s="80" t="s">
        <v>307</v>
      </c>
      <c r="B9" s="79" t="s">
        <v>306</v>
      </c>
      <c r="C9" s="79" t="s">
        <v>305</v>
      </c>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row>
    <row r="10" spans="1:66" ht="262.2" x14ac:dyDescent="0.3">
      <c r="A10" s="76" t="s">
        <v>304</v>
      </c>
      <c r="B10" s="76" t="s">
        <v>303</v>
      </c>
      <c r="C10" s="76" t="s">
        <v>302</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row>
    <row r="11" spans="1:66" ht="138" x14ac:dyDescent="0.3">
      <c r="A11" s="78" t="s">
        <v>301</v>
      </c>
      <c r="B11" s="76" t="s">
        <v>300</v>
      </c>
      <c r="C11" s="76" t="s">
        <v>299</v>
      </c>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row>
    <row r="12" spans="1:66" ht="124.2" x14ac:dyDescent="0.3">
      <c r="A12" s="78" t="s">
        <v>298</v>
      </c>
      <c r="B12" s="76" t="s">
        <v>297</v>
      </c>
      <c r="C12" s="76" t="s">
        <v>296</v>
      </c>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row>
    <row r="13" spans="1:66" ht="179.4" x14ac:dyDescent="0.3">
      <c r="A13" s="76" t="s">
        <v>295</v>
      </c>
      <c r="B13" s="76" t="s">
        <v>294</v>
      </c>
      <c r="C13" s="76" t="s">
        <v>293</v>
      </c>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row>
    <row r="14" spans="1:66" ht="138" x14ac:dyDescent="0.3">
      <c r="A14" s="78" t="s">
        <v>292</v>
      </c>
      <c r="B14" s="76" t="s">
        <v>291</v>
      </c>
      <c r="C14" s="76"/>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row>
    <row r="15" spans="1:66" ht="138" x14ac:dyDescent="0.3">
      <c r="A15" s="78" t="s">
        <v>290</v>
      </c>
      <c r="B15" s="77" t="s">
        <v>289</v>
      </c>
      <c r="C15" s="76" t="s">
        <v>288</v>
      </c>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row>
    <row r="16" spans="1:66" x14ac:dyDescent="0.3">
      <c r="A16" s="75"/>
      <c r="B16" s="73"/>
      <c r="C16" s="73"/>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row>
    <row r="17" spans="1:66" x14ac:dyDescent="0.3">
      <c r="A17" s="75"/>
      <c r="B17" s="73"/>
      <c r="C17" s="73"/>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row>
    <row r="18" spans="1:66" x14ac:dyDescent="0.3">
      <c r="A18" s="75"/>
      <c r="B18" s="73"/>
      <c r="C18" s="73"/>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row>
    <row r="19" spans="1:66" x14ac:dyDescent="0.3">
      <c r="A19" s="75"/>
      <c r="B19" s="73"/>
      <c r="C19" s="73"/>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row>
    <row r="20" spans="1:66" x14ac:dyDescent="0.3">
      <c r="A20" s="73"/>
      <c r="B20" s="73"/>
      <c r="C20" s="73"/>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row>
    <row r="21" spans="1:66" x14ac:dyDescent="0.3">
      <c r="A21" s="73"/>
      <c r="B21" s="73"/>
      <c r="C21" s="73"/>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row>
    <row r="22" spans="1:66" x14ac:dyDescent="0.3">
      <c r="A22" s="73"/>
      <c r="B22" s="73"/>
      <c r="C22" s="73"/>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row>
    <row r="23" spans="1:66" x14ac:dyDescent="0.3">
      <c r="A23" s="74"/>
      <c r="B23" s="73"/>
      <c r="C23" s="73"/>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row>
    <row r="24" spans="1:66" x14ac:dyDescent="0.3">
      <c r="A24" s="74"/>
      <c r="B24" s="73"/>
      <c r="C24" s="73"/>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row>
    <row r="25" spans="1:66" x14ac:dyDescent="0.3">
      <c r="A25" s="73"/>
      <c r="B25" s="73"/>
      <c r="C25" s="73"/>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row>
    <row r="26" spans="1:66" x14ac:dyDescent="0.3">
      <c r="B26" s="73"/>
      <c r="C26" s="73"/>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row>
    <row r="27" spans="1:66" x14ac:dyDescent="0.3">
      <c r="A27" s="73"/>
      <c r="B27" s="73"/>
      <c r="C27" s="73"/>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row>
    <row r="28" spans="1:66" x14ac:dyDescent="0.3">
      <c r="A28" s="73"/>
      <c r="B28" s="73"/>
      <c r="C28" s="73"/>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row>
    <row r="29" spans="1:66" x14ac:dyDescent="0.3">
      <c r="A29" s="73"/>
      <c r="B29" s="73"/>
      <c r="C29" s="73"/>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row>
    <row r="30" spans="1:66" x14ac:dyDescent="0.3">
      <c r="A30" s="73"/>
      <c r="B30" s="73"/>
      <c r="C30" s="73"/>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row>
    <row r="31" spans="1:66" x14ac:dyDescent="0.3">
      <c r="A31" s="73"/>
      <c r="B31" s="73"/>
      <c r="C31" s="73"/>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row>
    <row r="32" spans="1:66" x14ac:dyDescent="0.3">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row>
    <row r="33" spans="1:66" x14ac:dyDescent="0.3">
      <c r="A33" s="73"/>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row>
    <row r="34" spans="1:66" x14ac:dyDescent="0.3">
      <c r="A34" s="73"/>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row>
    <row r="35" spans="1:66" x14ac:dyDescent="0.3">
      <c r="A35" s="73"/>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row>
    <row r="36" spans="1:66" x14ac:dyDescent="0.3">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row>
    <row r="37" spans="1:66" x14ac:dyDescent="0.3">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row>
    <row r="38" spans="1:66" x14ac:dyDescent="0.3">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row>
    <row r="39" spans="1:66" x14ac:dyDescent="0.3">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row>
    <row r="40" spans="1:66" x14ac:dyDescent="0.3">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row>
    <row r="41" spans="1:66" x14ac:dyDescent="0.3">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row>
    <row r="42" spans="1:66" x14ac:dyDescent="0.3">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row>
    <row r="43" spans="1:66" x14ac:dyDescent="0.3">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row>
    <row r="44" spans="1:66" x14ac:dyDescent="0.3">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row>
    <row r="45" spans="1:66" x14ac:dyDescent="0.3">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row>
    <row r="46" spans="1:66" x14ac:dyDescent="0.3">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row>
    <row r="47" spans="1:66" x14ac:dyDescent="0.3">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row>
    <row r="48" spans="1:66" x14ac:dyDescent="0.3">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row>
    <row r="49" spans="4:66" x14ac:dyDescent="0.3">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row>
    <row r="50" spans="4:66" x14ac:dyDescent="0.3">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row>
    <row r="51" spans="4:66" x14ac:dyDescent="0.3">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row>
    <row r="52" spans="4:66" x14ac:dyDescent="0.3">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row>
    <row r="53" spans="4:66" x14ac:dyDescent="0.3">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row>
    <row r="54" spans="4:66" x14ac:dyDescent="0.3">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row>
    <row r="55" spans="4:66" x14ac:dyDescent="0.3">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row>
    <row r="56" spans="4:66" x14ac:dyDescent="0.3">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row>
    <row r="57" spans="4:66" x14ac:dyDescent="0.3">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row>
    <row r="58" spans="4:66" x14ac:dyDescent="0.3">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row>
    <row r="59" spans="4:66" x14ac:dyDescent="0.3">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row>
    <row r="60" spans="4:66" x14ac:dyDescent="0.3">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row>
    <row r="61" spans="4:66" x14ac:dyDescent="0.3">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row>
    <row r="62" spans="4:66" x14ac:dyDescent="0.3">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row>
    <row r="63" spans="4:66" x14ac:dyDescent="0.3">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row>
    <row r="64" spans="4:66" x14ac:dyDescent="0.3">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row>
    <row r="65" spans="4:66" x14ac:dyDescent="0.3">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row>
    <row r="66" spans="4:66" x14ac:dyDescent="0.3">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row>
    <row r="67" spans="4:66" x14ac:dyDescent="0.3">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row>
    <row r="68" spans="4:66" x14ac:dyDescent="0.3">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row>
    <row r="69" spans="4:66" x14ac:dyDescent="0.3">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row>
    <row r="70" spans="4:66" x14ac:dyDescent="0.3">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row>
    <row r="71" spans="4:66" x14ac:dyDescent="0.3">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row>
    <row r="72" spans="4:66" x14ac:dyDescent="0.3">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row>
    <row r="73" spans="4:66" x14ac:dyDescent="0.3">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row>
    <row r="74" spans="4:66" x14ac:dyDescent="0.3">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row>
    <row r="75" spans="4:66" x14ac:dyDescent="0.3">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row>
    <row r="76" spans="4:66" x14ac:dyDescent="0.3">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row>
    <row r="77" spans="4:66" x14ac:dyDescent="0.3">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row>
    <row r="78" spans="4:66" x14ac:dyDescent="0.3">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row>
    <row r="79" spans="4:66" x14ac:dyDescent="0.3">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c r="BL79" s="72"/>
      <c r="BM79" s="72"/>
      <c r="BN79" s="72"/>
    </row>
    <row r="80" spans="4:66" x14ac:dyDescent="0.3">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row>
    <row r="81" spans="4:66" x14ac:dyDescent="0.3">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row>
    <row r="82" spans="4:66" x14ac:dyDescent="0.3">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row>
    <row r="83" spans="4:66" x14ac:dyDescent="0.3">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row>
    <row r="84" spans="4:66" x14ac:dyDescent="0.3">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72"/>
      <c r="BL84" s="72"/>
      <c r="BM84" s="72"/>
      <c r="BN84" s="72"/>
    </row>
    <row r="85" spans="4:66" x14ac:dyDescent="0.3">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c r="BI85" s="72"/>
      <c r="BJ85" s="72"/>
      <c r="BK85" s="72"/>
      <c r="BL85" s="72"/>
      <c r="BM85" s="72"/>
      <c r="BN85" s="72"/>
    </row>
    <row r="86" spans="4:66" x14ac:dyDescent="0.3">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row>
    <row r="87" spans="4:66" x14ac:dyDescent="0.3">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c r="BI87" s="72"/>
      <c r="BJ87" s="72"/>
      <c r="BK87" s="72"/>
      <c r="BL87" s="72"/>
      <c r="BM87" s="72"/>
      <c r="BN87" s="72"/>
    </row>
    <row r="88" spans="4:66" x14ac:dyDescent="0.3">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c r="AS88" s="72"/>
      <c r="AT88" s="72"/>
      <c r="AU88" s="72"/>
      <c r="AV88" s="72"/>
      <c r="AW88" s="72"/>
      <c r="AX88" s="72"/>
      <c r="AY88" s="72"/>
      <c r="AZ88" s="72"/>
      <c r="BA88" s="72"/>
      <c r="BB88" s="72"/>
      <c r="BC88" s="72"/>
      <c r="BD88" s="72"/>
      <c r="BE88" s="72"/>
      <c r="BF88" s="72"/>
      <c r="BG88" s="72"/>
      <c r="BH88" s="72"/>
      <c r="BI88" s="72"/>
      <c r="BJ88" s="72"/>
      <c r="BK88" s="72"/>
      <c r="BL88" s="72"/>
      <c r="BM88" s="72"/>
      <c r="BN88" s="72"/>
    </row>
    <row r="89" spans="4:66" x14ac:dyDescent="0.3">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c r="AV89" s="72"/>
      <c r="AW89" s="72"/>
      <c r="AX89" s="72"/>
      <c r="AY89" s="72"/>
      <c r="AZ89" s="72"/>
      <c r="BA89" s="72"/>
      <c r="BB89" s="72"/>
      <c r="BC89" s="72"/>
      <c r="BD89" s="72"/>
      <c r="BE89" s="72"/>
      <c r="BF89" s="72"/>
      <c r="BG89" s="72"/>
      <c r="BH89" s="72"/>
      <c r="BI89" s="72"/>
      <c r="BJ89" s="72"/>
      <c r="BK89" s="72"/>
      <c r="BL89" s="72"/>
      <c r="BM89" s="72"/>
      <c r="BN89" s="72"/>
    </row>
    <row r="90" spans="4:66" x14ac:dyDescent="0.3">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72"/>
      <c r="BL90" s="72"/>
      <c r="BM90" s="72"/>
      <c r="BN90" s="72"/>
    </row>
    <row r="91" spans="4:66" x14ac:dyDescent="0.3">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72"/>
      <c r="BL91" s="72"/>
      <c r="BM91" s="72"/>
      <c r="BN91" s="72"/>
    </row>
    <row r="92" spans="4:66" x14ac:dyDescent="0.3">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row>
    <row r="93" spans="4:66" x14ac:dyDescent="0.3">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c r="BM93" s="72"/>
      <c r="BN93" s="72"/>
    </row>
    <row r="94" spans="4:66" x14ac:dyDescent="0.3">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c r="BL94" s="72"/>
      <c r="BM94" s="72"/>
      <c r="BN94" s="72"/>
    </row>
    <row r="95" spans="4:66" x14ac:dyDescent="0.3">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row>
    <row r="96" spans="4:66" x14ac:dyDescent="0.3">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row>
    <row r="97" spans="4:66" x14ac:dyDescent="0.3">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72"/>
      <c r="BL97" s="72"/>
      <c r="BM97" s="72"/>
      <c r="BN97" s="72"/>
    </row>
    <row r="98" spans="4:66" x14ac:dyDescent="0.3">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E98" s="72"/>
      <c r="BF98" s="72"/>
      <c r="BG98" s="72"/>
      <c r="BH98" s="72"/>
      <c r="BI98" s="72"/>
      <c r="BJ98" s="72"/>
      <c r="BK98" s="72"/>
      <c r="BL98" s="72"/>
      <c r="BM98" s="72"/>
      <c r="BN98" s="72"/>
    </row>
    <row r="99" spans="4:66" x14ac:dyDescent="0.3">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c r="BL99" s="72"/>
      <c r="BM99" s="72"/>
      <c r="BN99" s="72"/>
    </row>
    <row r="100" spans="4:66" x14ac:dyDescent="0.3">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row>
    <row r="101" spans="4:66" x14ac:dyDescent="0.3">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2"/>
      <c r="BD101" s="72"/>
      <c r="BE101" s="72"/>
      <c r="BF101" s="72"/>
      <c r="BG101" s="72"/>
      <c r="BH101" s="72"/>
      <c r="BI101" s="72"/>
      <c r="BJ101" s="72"/>
      <c r="BK101" s="72"/>
      <c r="BL101" s="72"/>
      <c r="BM101" s="72"/>
      <c r="BN101" s="72"/>
    </row>
    <row r="102" spans="4:66" x14ac:dyDescent="0.3">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row>
    <row r="103" spans="4:66" x14ac:dyDescent="0.3">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row>
    <row r="104" spans="4:66" x14ac:dyDescent="0.3">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row>
    <row r="105" spans="4:66" x14ac:dyDescent="0.3">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c r="BI105" s="72"/>
      <c r="BJ105" s="72"/>
      <c r="BK105" s="72"/>
      <c r="BL105" s="72"/>
      <c r="BM105" s="72"/>
      <c r="BN105" s="72"/>
    </row>
    <row r="106" spans="4:66" x14ac:dyDescent="0.3">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row>
    <row r="107" spans="4:66" x14ac:dyDescent="0.3">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c r="BI107" s="72"/>
      <c r="BJ107" s="72"/>
      <c r="BK107" s="72"/>
      <c r="BL107" s="72"/>
      <c r="BM107" s="72"/>
      <c r="BN107" s="72"/>
    </row>
    <row r="108" spans="4:66" x14ac:dyDescent="0.3">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row>
    <row r="109" spans="4:66" x14ac:dyDescent="0.3">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row>
    <row r="110" spans="4:66" x14ac:dyDescent="0.3">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row>
    <row r="111" spans="4:66" x14ac:dyDescent="0.3">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72"/>
      <c r="BF111" s="72"/>
      <c r="BG111" s="72"/>
      <c r="BH111" s="72"/>
      <c r="BI111" s="72"/>
      <c r="BJ111" s="72"/>
      <c r="BK111" s="72"/>
      <c r="BL111" s="72"/>
      <c r="BM111" s="72"/>
      <c r="BN111" s="72"/>
    </row>
    <row r="112" spans="4:66" x14ac:dyDescent="0.3">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row>
    <row r="113" spans="4:66" x14ac:dyDescent="0.3">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row>
    <row r="114" spans="4:66" x14ac:dyDescent="0.3">
      <c r="D114" s="72"/>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c r="BL114" s="72"/>
      <c r="BM114" s="72"/>
      <c r="BN114" s="72"/>
    </row>
    <row r="115" spans="4:66" x14ac:dyDescent="0.3">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row>
    <row r="116" spans="4:66" x14ac:dyDescent="0.3">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c r="BM116" s="72"/>
      <c r="BN116" s="72"/>
    </row>
    <row r="117" spans="4:66" x14ac:dyDescent="0.3">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c r="BL117" s="72"/>
      <c r="BM117" s="72"/>
      <c r="BN117" s="72"/>
    </row>
    <row r="118" spans="4:66" x14ac:dyDescent="0.3">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c r="BM118" s="72"/>
      <c r="BN118" s="72"/>
    </row>
    <row r="119" spans="4:66" x14ac:dyDescent="0.3">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c r="BL119" s="72"/>
      <c r="BM119" s="72"/>
      <c r="BN119" s="72"/>
    </row>
    <row r="120" spans="4:66" x14ac:dyDescent="0.3">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c r="BI120" s="72"/>
      <c r="BJ120" s="72"/>
      <c r="BK120" s="72"/>
      <c r="BL120" s="72"/>
      <c r="BM120" s="72"/>
      <c r="BN120" s="72"/>
    </row>
    <row r="121" spans="4:66" x14ac:dyDescent="0.3">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row>
    <row r="122" spans="4:66" x14ac:dyDescent="0.3">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row>
    <row r="123" spans="4:66" x14ac:dyDescent="0.3">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row>
    <row r="124" spans="4:66" x14ac:dyDescent="0.3">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row>
    <row r="125" spans="4:66" x14ac:dyDescent="0.3">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row>
    <row r="126" spans="4:66" x14ac:dyDescent="0.3">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row>
    <row r="127" spans="4:66" x14ac:dyDescent="0.3">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row>
    <row r="128" spans="4:66" x14ac:dyDescent="0.3">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row>
    <row r="129" spans="4:66" x14ac:dyDescent="0.3">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row>
    <row r="130" spans="4:66" x14ac:dyDescent="0.3">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row>
    <row r="131" spans="4:66" x14ac:dyDescent="0.3">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row>
    <row r="132" spans="4:66" x14ac:dyDescent="0.3">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row>
    <row r="133" spans="4:66" x14ac:dyDescent="0.3">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row>
    <row r="134" spans="4:66" x14ac:dyDescent="0.3">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row>
    <row r="135" spans="4:66" x14ac:dyDescent="0.3">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row>
    <row r="136" spans="4:66" x14ac:dyDescent="0.3">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row>
    <row r="137" spans="4:66" x14ac:dyDescent="0.3">
      <c r="D137" s="72"/>
      <c r="E137" s="72"/>
      <c r="F137" s="72"/>
      <c r="G137" s="72"/>
      <c r="H137" s="72"/>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row>
    <row r="138" spans="4:66" x14ac:dyDescent="0.3">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row>
    <row r="139" spans="4:66" x14ac:dyDescent="0.3">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c r="BG139" s="72"/>
      <c r="BH139" s="72"/>
      <c r="BI139" s="72"/>
      <c r="BJ139" s="72"/>
      <c r="BK139" s="72"/>
      <c r="BL139" s="72"/>
      <c r="BM139" s="72"/>
      <c r="BN139" s="72"/>
    </row>
    <row r="140" spans="4:66" x14ac:dyDescent="0.3">
      <c r="D140" s="72"/>
      <c r="E140" s="72"/>
      <c r="F140" s="72"/>
      <c r="G140" s="72"/>
      <c r="H140" s="72"/>
      <c r="I140" s="72"/>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c r="AT140" s="72"/>
      <c r="AU140" s="72"/>
      <c r="AV140" s="72"/>
      <c r="AW140" s="72"/>
      <c r="AX140" s="72"/>
      <c r="AY140" s="72"/>
      <c r="AZ140" s="72"/>
      <c r="BA140" s="72"/>
      <c r="BB140" s="72"/>
      <c r="BC140" s="72"/>
      <c r="BD140" s="72"/>
      <c r="BE140" s="72"/>
      <c r="BF140" s="72"/>
      <c r="BG140" s="72"/>
      <c r="BH140" s="72"/>
      <c r="BI140" s="72"/>
      <c r="BJ140" s="72"/>
      <c r="BK140" s="72"/>
      <c r="BL140" s="72"/>
      <c r="BM140" s="72"/>
      <c r="BN140" s="72"/>
    </row>
    <row r="141" spans="4:66" x14ac:dyDescent="0.3">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c r="AV141" s="72"/>
      <c r="AW141" s="72"/>
      <c r="AX141" s="72"/>
      <c r="AY141" s="72"/>
      <c r="AZ141" s="72"/>
      <c r="BA141" s="72"/>
      <c r="BB141" s="72"/>
      <c r="BC141" s="72"/>
      <c r="BD141" s="72"/>
      <c r="BE141" s="72"/>
      <c r="BF141" s="72"/>
      <c r="BG141" s="72"/>
      <c r="BH141" s="72"/>
      <c r="BI141" s="72"/>
      <c r="BJ141" s="72"/>
      <c r="BK141" s="72"/>
      <c r="BL141" s="72"/>
      <c r="BM141" s="72"/>
      <c r="BN141" s="72"/>
    </row>
    <row r="142" spans="4:66" x14ac:dyDescent="0.3">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c r="AV142" s="72"/>
      <c r="AW142" s="72"/>
      <c r="AX142" s="72"/>
      <c r="AY142" s="72"/>
      <c r="AZ142" s="72"/>
      <c r="BA142" s="72"/>
      <c r="BB142" s="72"/>
      <c r="BC142" s="72"/>
      <c r="BD142" s="72"/>
      <c r="BE142" s="72"/>
      <c r="BF142" s="72"/>
      <c r="BG142" s="72"/>
      <c r="BH142" s="72"/>
      <c r="BI142" s="72"/>
      <c r="BJ142" s="72"/>
      <c r="BK142" s="72"/>
      <c r="BL142" s="72"/>
      <c r="BM142" s="72"/>
      <c r="BN142" s="72"/>
    </row>
    <row r="143" spans="4:66" x14ac:dyDescent="0.3">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row>
    <row r="144" spans="4:66" x14ac:dyDescent="0.3">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row>
    <row r="145" spans="4:66" x14ac:dyDescent="0.3">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c r="BI145" s="72"/>
      <c r="BJ145" s="72"/>
      <c r="BK145" s="72"/>
      <c r="BL145" s="72"/>
      <c r="BM145" s="72"/>
      <c r="BN145" s="72"/>
    </row>
    <row r="146" spans="4:66" x14ac:dyDescent="0.3">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row>
    <row r="147" spans="4:66" x14ac:dyDescent="0.3">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c r="BI147" s="72"/>
      <c r="BJ147" s="72"/>
      <c r="BK147" s="72"/>
      <c r="BL147" s="72"/>
      <c r="BM147" s="72"/>
      <c r="BN147" s="72"/>
    </row>
    <row r="148" spans="4:66" x14ac:dyDescent="0.3">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row>
    <row r="149" spans="4:66" x14ac:dyDescent="0.3">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row>
    <row r="150" spans="4:66" x14ac:dyDescent="0.3">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row>
    <row r="151" spans="4:66" x14ac:dyDescent="0.3">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72"/>
      <c r="BG151" s="72"/>
      <c r="BH151" s="72"/>
      <c r="BI151" s="72"/>
      <c r="BJ151" s="72"/>
      <c r="BK151" s="72"/>
      <c r="BL151" s="72"/>
      <c r="BM151" s="72"/>
      <c r="BN151" s="72"/>
    </row>
    <row r="152" spans="4:66" x14ac:dyDescent="0.3">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2"/>
      <c r="BD152" s="72"/>
      <c r="BE152" s="72"/>
      <c r="BF152" s="72"/>
      <c r="BG152" s="72"/>
      <c r="BH152" s="72"/>
      <c r="BI152" s="72"/>
      <c r="BJ152" s="72"/>
      <c r="BK152" s="72"/>
      <c r="BL152" s="72"/>
      <c r="BM152" s="72"/>
      <c r="BN152" s="72"/>
    </row>
    <row r="153" spans="4:66" x14ac:dyDescent="0.3">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2"/>
      <c r="BA153" s="72"/>
      <c r="BB153" s="72"/>
      <c r="BC153" s="72"/>
      <c r="BD153" s="72"/>
      <c r="BE153" s="72"/>
      <c r="BF153" s="72"/>
      <c r="BG153" s="72"/>
      <c r="BH153" s="72"/>
      <c r="BI153" s="72"/>
      <c r="BJ153" s="72"/>
      <c r="BK153" s="72"/>
      <c r="BL153" s="72"/>
      <c r="BM153" s="72"/>
      <c r="BN153" s="72"/>
    </row>
    <row r="154" spans="4:66" x14ac:dyDescent="0.3">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c r="BI154" s="72"/>
      <c r="BJ154" s="72"/>
      <c r="BK154" s="72"/>
      <c r="BL154" s="72"/>
      <c r="BM154" s="72"/>
      <c r="BN154" s="72"/>
    </row>
    <row r="155" spans="4:66" x14ac:dyDescent="0.3">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c r="AV155" s="72"/>
      <c r="AW155" s="72"/>
      <c r="AX155" s="72"/>
      <c r="AY155" s="72"/>
      <c r="AZ155" s="72"/>
      <c r="BA155" s="72"/>
      <c r="BB155" s="72"/>
      <c r="BC155" s="72"/>
      <c r="BD155" s="72"/>
      <c r="BE155" s="72"/>
      <c r="BF155" s="72"/>
      <c r="BG155" s="72"/>
      <c r="BH155" s="72"/>
      <c r="BI155" s="72"/>
      <c r="BJ155" s="72"/>
      <c r="BK155" s="72"/>
      <c r="BL155" s="72"/>
      <c r="BM155" s="72"/>
      <c r="BN155" s="72"/>
    </row>
    <row r="156" spans="4:66" x14ac:dyDescent="0.3">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c r="AT156" s="72"/>
      <c r="AU156" s="72"/>
      <c r="AV156" s="72"/>
      <c r="AW156" s="72"/>
      <c r="AX156" s="72"/>
      <c r="AY156" s="72"/>
      <c r="AZ156" s="72"/>
      <c r="BA156" s="72"/>
      <c r="BB156" s="72"/>
      <c r="BC156" s="72"/>
      <c r="BD156" s="72"/>
      <c r="BE156" s="72"/>
      <c r="BF156" s="72"/>
      <c r="BG156" s="72"/>
      <c r="BH156" s="72"/>
      <c r="BI156" s="72"/>
      <c r="BJ156" s="72"/>
      <c r="BK156" s="72"/>
      <c r="BL156" s="72"/>
      <c r="BM156" s="72"/>
      <c r="BN156" s="72"/>
    </row>
    <row r="157" spans="4:66" x14ac:dyDescent="0.3">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c r="AT157" s="72"/>
      <c r="AU157" s="72"/>
      <c r="AV157" s="72"/>
      <c r="AW157" s="72"/>
      <c r="AX157" s="72"/>
      <c r="AY157" s="72"/>
      <c r="AZ157" s="72"/>
      <c r="BA157" s="72"/>
      <c r="BB157" s="72"/>
      <c r="BC157" s="72"/>
      <c r="BD157" s="72"/>
      <c r="BE157" s="72"/>
      <c r="BF157" s="72"/>
      <c r="BG157" s="72"/>
      <c r="BH157" s="72"/>
      <c r="BI157" s="72"/>
      <c r="BJ157" s="72"/>
      <c r="BK157" s="72"/>
      <c r="BL157" s="72"/>
      <c r="BM157" s="72"/>
      <c r="BN157" s="72"/>
    </row>
    <row r="158" spans="4:66" x14ac:dyDescent="0.3">
      <c r="D158" s="72"/>
      <c r="E158" s="72"/>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c r="AQ158" s="72"/>
      <c r="AR158" s="72"/>
      <c r="AS158" s="72"/>
      <c r="AT158" s="72"/>
      <c r="AU158" s="72"/>
      <c r="AV158" s="72"/>
      <c r="AW158" s="72"/>
      <c r="AX158" s="72"/>
      <c r="AY158" s="72"/>
      <c r="AZ158" s="72"/>
      <c r="BA158" s="72"/>
      <c r="BB158" s="72"/>
      <c r="BC158" s="72"/>
      <c r="BD158" s="72"/>
      <c r="BE158" s="72"/>
      <c r="BF158" s="72"/>
      <c r="BG158" s="72"/>
      <c r="BH158" s="72"/>
      <c r="BI158" s="72"/>
      <c r="BJ158" s="72"/>
      <c r="BK158" s="72"/>
      <c r="BL158" s="72"/>
      <c r="BM158" s="72"/>
      <c r="BN158" s="72"/>
    </row>
    <row r="159" spans="4:66" x14ac:dyDescent="0.3">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c r="AT159" s="72"/>
      <c r="AU159" s="72"/>
      <c r="AV159" s="72"/>
      <c r="AW159" s="72"/>
      <c r="AX159" s="72"/>
      <c r="AY159" s="72"/>
      <c r="AZ159" s="72"/>
      <c r="BA159" s="72"/>
      <c r="BB159" s="72"/>
      <c r="BC159" s="72"/>
      <c r="BD159" s="72"/>
      <c r="BE159" s="72"/>
      <c r="BF159" s="72"/>
      <c r="BG159" s="72"/>
      <c r="BH159" s="72"/>
      <c r="BI159" s="72"/>
      <c r="BJ159" s="72"/>
      <c r="BK159" s="72"/>
      <c r="BL159" s="72"/>
      <c r="BM159" s="72"/>
      <c r="BN159" s="72"/>
    </row>
    <row r="160" spans="4:66" x14ac:dyDescent="0.3">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2"/>
      <c r="AV160" s="72"/>
      <c r="AW160" s="72"/>
      <c r="AX160" s="72"/>
      <c r="AY160" s="72"/>
      <c r="AZ160" s="72"/>
      <c r="BA160" s="72"/>
      <c r="BB160" s="72"/>
      <c r="BC160" s="72"/>
      <c r="BD160" s="72"/>
      <c r="BE160" s="72"/>
      <c r="BF160" s="72"/>
      <c r="BG160" s="72"/>
      <c r="BH160" s="72"/>
      <c r="BI160" s="72"/>
      <c r="BJ160" s="72"/>
      <c r="BK160" s="72"/>
      <c r="BL160" s="72"/>
      <c r="BM160" s="72"/>
      <c r="BN160" s="72"/>
    </row>
    <row r="161" spans="4:66" x14ac:dyDescent="0.3">
      <c r="D161" s="72"/>
      <c r="E161" s="72"/>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2"/>
      <c r="AV161" s="72"/>
      <c r="AW161" s="72"/>
      <c r="AX161" s="72"/>
      <c r="AY161" s="72"/>
      <c r="AZ161" s="72"/>
      <c r="BA161" s="72"/>
      <c r="BB161" s="72"/>
      <c r="BC161" s="72"/>
      <c r="BD161" s="72"/>
      <c r="BE161" s="72"/>
      <c r="BF161" s="72"/>
      <c r="BG161" s="72"/>
      <c r="BH161" s="72"/>
      <c r="BI161" s="72"/>
      <c r="BJ161" s="72"/>
      <c r="BK161" s="72"/>
      <c r="BL161" s="72"/>
      <c r="BM161" s="72"/>
      <c r="BN161" s="72"/>
    </row>
    <row r="162" spans="4:66" x14ac:dyDescent="0.3">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c r="AV162" s="72"/>
      <c r="AW162" s="72"/>
      <c r="AX162" s="72"/>
      <c r="AY162" s="72"/>
      <c r="AZ162" s="72"/>
      <c r="BA162" s="72"/>
      <c r="BB162" s="72"/>
      <c r="BC162" s="72"/>
      <c r="BD162" s="72"/>
      <c r="BE162" s="72"/>
      <c r="BF162" s="72"/>
      <c r="BG162" s="72"/>
      <c r="BH162" s="72"/>
      <c r="BI162" s="72"/>
      <c r="BJ162" s="72"/>
      <c r="BK162" s="72"/>
      <c r="BL162" s="72"/>
      <c r="BM162" s="72"/>
      <c r="BN162" s="72"/>
    </row>
    <row r="163" spans="4:66" x14ac:dyDescent="0.3">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72"/>
      <c r="AU163" s="72"/>
      <c r="AV163" s="72"/>
      <c r="AW163" s="72"/>
      <c r="AX163" s="72"/>
      <c r="AY163" s="72"/>
      <c r="AZ163" s="72"/>
      <c r="BA163" s="72"/>
      <c r="BB163" s="72"/>
      <c r="BC163" s="72"/>
      <c r="BD163" s="72"/>
      <c r="BE163" s="72"/>
      <c r="BF163" s="72"/>
      <c r="BG163" s="72"/>
      <c r="BH163" s="72"/>
      <c r="BI163" s="72"/>
      <c r="BJ163" s="72"/>
      <c r="BK163" s="72"/>
      <c r="BL163" s="72"/>
      <c r="BM163" s="72"/>
      <c r="BN163" s="72"/>
    </row>
    <row r="164" spans="4:66" x14ac:dyDescent="0.3">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72"/>
      <c r="BG164" s="72"/>
      <c r="BH164" s="72"/>
      <c r="BI164" s="72"/>
      <c r="BJ164" s="72"/>
      <c r="BK164" s="72"/>
      <c r="BL164" s="72"/>
      <c r="BM164" s="72"/>
      <c r="BN164" s="72"/>
    </row>
    <row r="165" spans="4:66" x14ac:dyDescent="0.3">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c r="BK165" s="72"/>
      <c r="BL165" s="72"/>
      <c r="BM165" s="72"/>
      <c r="BN165" s="72"/>
    </row>
    <row r="166" spans="4:66" x14ac:dyDescent="0.3">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c r="BI166" s="72"/>
      <c r="BJ166" s="72"/>
      <c r="BK166" s="72"/>
      <c r="BL166" s="72"/>
      <c r="BM166" s="72"/>
      <c r="BN166" s="72"/>
    </row>
    <row r="167" spans="4:66" x14ac:dyDescent="0.3">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row>
    <row r="168" spans="4:66" x14ac:dyDescent="0.3">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c r="AQ168" s="72"/>
      <c r="AR168" s="72"/>
      <c r="AS168" s="72"/>
      <c r="AT168" s="72"/>
      <c r="AU168" s="72"/>
      <c r="AV168" s="72"/>
      <c r="AW168" s="72"/>
      <c r="AX168" s="72"/>
      <c r="AY168" s="72"/>
      <c r="AZ168" s="72"/>
      <c r="BA168" s="72"/>
      <c r="BB168" s="72"/>
      <c r="BC168" s="72"/>
      <c r="BD168" s="72"/>
      <c r="BE168" s="72"/>
      <c r="BF168" s="72"/>
      <c r="BG168" s="72"/>
      <c r="BH168" s="72"/>
      <c r="BI168" s="72"/>
      <c r="BJ168" s="72"/>
      <c r="BK168" s="72"/>
      <c r="BL168" s="72"/>
      <c r="BM168" s="72"/>
      <c r="BN168" s="72"/>
    </row>
    <row r="169" spans="4:66" x14ac:dyDescent="0.3">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c r="BI169" s="72"/>
      <c r="BJ169" s="72"/>
      <c r="BK169" s="72"/>
      <c r="BL169" s="72"/>
      <c r="BM169" s="72"/>
      <c r="BN169" s="72"/>
    </row>
    <row r="170" spans="4:66" x14ac:dyDescent="0.3">
      <c r="D170" s="72"/>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c r="AQ170" s="72"/>
      <c r="AR170" s="72"/>
      <c r="AS170" s="72"/>
      <c r="AT170" s="72"/>
      <c r="AU170" s="72"/>
      <c r="AV170" s="72"/>
      <c r="AW170" s="72"/>
      <c r="AX170" s="72"/>
      <c r="AY170" s="72"/>
      <c r="AZ170" s="72"/>
      <c r="BA170" s="72"/>
      <c r="BB170" s="72"/>
      <c r="BC170" s="72"/>
      <c r="BD170" s="72"/>
      <c r="BE170" s="72"/>
      <c r="BF170" s="72"/>
      <c r="BG170" s="72"/>
      <c r="BH170" s="72"/>
      <c r="BI170" s="72"/>
      <c r="BJ170" s="72"/>
      <c r="BK170" s="72"/>
      <c r="BL170" s="72"/>
      <c r="BM170" s="72"/>
      <c r="BN170" s="72"/>
    </row>
    <row r="171" spans="4:66" x14ac:dyDescent="0.3">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c r="BI171" s="72"/>
      <c r="BJ171" s="72"/>
      <c r="BK171" s="72"/>
      <c r="BL171" s="72"/>
      <c r="BM171" s="72"/>
      <c r="BN171" s="72"/>
    </row>
    <row r="172" spans="4:66" x14ac:dyDescent="0.3">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c r="BC172" s="72"/>
      <c r="BD172" s="72"/>
      <c r="BE172" s="72"/>
      <c r="BF172" s="72"/>
      <c r="BG172" s="72"/>
      <c r="BH172" s="72"/>
      <c r="BI172" s="72"/>
      <c r="BJ172" s="72"/>
      <c r="BK172" s="72"/>
      <c r="BL172" s="72"/>
      <c r="BM172" s="72"/>
      <c r="BN172" s="72"/>
    </row>
    <row r="173" spans="4:66" x14ac:dyDescent="0.3">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c r="BC173" s="72"/>
      <c r="BD173" s="72"/>
      <c r="BE173" s="72"/>
      <c r="BF173" s="72"/>
      <c r="BG173" s="72"/>
      <c r="BH173" s="72"/>
      <c r="BI173" s="72"/>
      <c r="BJ173" s="72"/>
      <c r="BK173" s="72"/>
      <c r="BL173" s="72"/>
      <c r="BM173" s="72"/>
      <c r="BN173" s="72"/>
    </row>
    <row r="174" spans="4:66" x14ac:dyDescent="0.3">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c r="BC174" s="72"/>
      <c r="BD174" s="72"/>
      <c r="BE174" s="72"/>
      <c r="BF174" s="72"/>
      <c r="BG174" s="72"/>
      <c r="BH174" s="72"/>
      <c r="BI174" s="72"/>
      <c r="BJ174" s="72"/>
      <c r="BK174" s="72"/>
      <c r="BL174" s="72"/>
      <c r="BM174" s="72"/>
      <c r="BN174" s="72"/>
    </row>
    <row r="175" spans="4:66" x14ac:dyDescent="0.3">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c r="AT175" s="72"/>
      <c r="AU175" s="72"/>
      <c r="AV175" s="72"/>
      <c r="AW175" s="72"/>
      <c r="AX175" s="72"/>
      <c r="AY175" s="72"/>
      <c r="AZ175" s="72"/>
      <c r="BA175" s="72"/>
      <c r="BB175" s="72"/>
      <c r="BC175" s="72"/>
      <c r="BD175" s="72"/>
      <c r="BE175" s="72"/>
      <c r="BF175" s="72"/>
      <c r="BG175" s="72"/>
      <c r="BH175" s="72"/>
      <c r="BI175" s="72"/>
      <c r="BJ175" s="72"/>
      <c r="BK175" s="72"/>
      <c r="BL175" s="72"/>
      <c r="BM175" s="72"/>
      <c r="BN175" s="72"/>
    </row>
    <row r="176" spans="4:66" x14ac:dyDescent="0.3">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c r="AT176" s="72"/>
      <c r="AU176" s="72"/>
      <c r="AV176" s="72"/>
      <c r="AW176" s="72"/>
      <c r="AX176" s="72"/>
      <c r="AY176" s="72"/>
      <c r="AZ176" s="72"/>
      <c r="BA176" s="72"/>
      <c r="BB176" s="72"/>
      <c r="BC176" s="72"/>
      <c r="BD176" s="72"/>
      <c r="BE176" s="72"/>
      <c r="BF176" s="72"/>
      <c r="BG176" s="72"/>
      <c r="BH176" s="72"/>
      <c r="BI176" s="72"/>
      <c r="BJ176" s="72"/>
      <c r="BK176" s="72"/>
      <c r="BL176" s="72"/>
      <c r="BM176" s="72"/>
      <c r="BN176" s="72"/>
    </row>
    <row r="177" spans="4:66" x14ac:dyDescent="0.3">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c r="BI177" s="72"/>
      <c r="BJ177" s="72"/>
      <c r="BK177" s="72"/>
      <c r="BL177" s="72"/>
      <c r="BM177" s="72"/>
      <c r="BN177" s="72"/>
    </row>
    <row r="178" spans="4:66" x14ac:dyDescent="0.3">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row>
    <row r="179" spans="4:66" x14ac:dyDescent="0.3">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c r="BI179" s="72"/>
      <c r="BJ179" s="72"/>
      <c r="BK179" s="72"/>
      <c r="BL179" s="72"/>
      <c r="BM179" s="72"/>
      <c r="BN179" s="72"/>
    </row>
    <row r="180" spans="4:66" x14ac:dyDescent="0.3">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c r="AQ180" s="72"/>
      <c r="AR180" s="72"/>
      <c r="AS180" s="72"/>
      <c r="AT180" s="72"/>
      <c r="AU180" s="72"/>
      <c r="AV180" s="72"/>
      <c r="AW180" s="72"/>
      <c r="AX180" s="72"/>
      <c r="AY180" s="72"/>
      <c r="AZ180" s="72"/>
      <c r="BA180" s="72"/>
      <c r="BB180" s="72"/>
      <c r="BC180" s="72"/>
      <c r="BD180" s="72"/>
      <c r="BE180" s="72"/>
      <c r="BF180" s="72"/>
      <c r="BG180" s="72"/>
      <c r="BH180" s="72"/>
      <c r="BI180" s="72"/>
      <c r="BJ180" s="72"/>
      <c r="BK180" s="72"/>
      <c r="BL180" s="72"/>
      <c r="BM180" s="72"/>
      <c r="BN180" s="72"/>
    </row>
    <row r="181" spans="4:66" x14ac:dyDescent="0.3">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c r="AQ181" s="72"/>
      <c r="AR181" s="72"/>
      <c r="AS181" s="72"/>
      <c r="AT181" s="72"/>
      <c r="AU181" s="72"/>
      <c r="AV181" s="72"/>
      <c r="AW181" s="72"/>
      <c r="AX181" s="72"/>
      <c r="AY181" s="72"/>
      <c r="AZ181" s="72"/>
      <c r="BA181" s="72"/>
      <c r="BB181" s="72"/>
      <c r="BC181" s="72"/>
      <c r="BD181" s="72"/>
      <c r="BE181" s="72"/>
      <c r="BF181" s="72"/>
      <c r="BG181" s="72"/>
      <c r="BH181" s="72"/>
      <c r="BI181" s="72"/>
      <c r="BJ181" s="72"/>
      <c r="BK181" s="72"/>
      <c r="BL181" s="72"/>
      <c r="BM181" s="72"/>
      <c r="BN181" s="72"/>
    </row>
    <row r="182" spans="4:66" x14ac:dyDescent="0.3">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2"/>
      <c r="AV182" s="72"/>
      <c r="AW182" s="72"/>
      <c r="AX182" s="72"/>
      <c r="AY182" s="72"/>
      <c r="AZ182" s="72"/>
      <c r="BA182" s="72"/>
      <c r="BB182" s="72"/>
      <c r="BC182" s="72"/>
      <c r="BD182" s="72"/>
      <c r="BE182" s="72"/>
      <c r="BF182" s="72"/>
      <c r="BG182" s="72"/>
      <c r="BH182" s="72"/>
      <c r="BI182" s="72"/>
      <c r="BJ182" s="72"/>
      <c r="BK182" s="72"/>
      <c r="BL182" s="72"/>
      <c r="BM182" s="72"/>
      <c r="BN182" s="72"/>
    </row>
    <row r="183" spans="4:66" x14ac:dyDescent="0.3">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72"/>
      <c r="AX183" s="72"/>
      <c r="AY183" s="72"/>
      <c r="AZ183" s="72"/>
      <c r="BA183" s="72"/>
      <c r="BB183" s="72"/>
      <c r="BC183" s="72"/>
      <c r="BD183" s="72"/>
      <c r="BE183" s="72"/>
      <c r="BF183" s="72"/>
      <c r="BG183" s="72"/>
      <c r="BH183" s="72"/>
      <c r="BI183" s="72"/>
      <c r="BJ183" s="72"/>
      <c r="BK183" s="72"/>
      <c r="BL183" s="72"/>
      <c r="BM183" s="72"/>
      <c r="BN183" s="72"/>
    </row>
    <row r="184" spans="4:66" x14ac:dyDescent="0.3">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c r="AT184" s="72"/>
      <c r="AU184" s="72"/>
      <c r="AV184" s="72"/>
      <c r="AW184" s="72"/>
      <c r="AX184" s="72"/>
      <c r="AY184" s="72"/>
      <c r="AZ184" s="72"/>
      <c r="BA184" s="72"/>
      <c r="BB184" s="72"/>
      <c r="BC184" s="72"/>
      <c r="BD184" s="72"/>
      <c r="BE184" s="72"/>
      <c r="BF184" s="72"/>
      <c r="BG184" s="72"/>
      <c r="BH184" s="72"/>
      <c r="BI184" s="72"/>
      <c r="BJ184" s="72"/>
      <c r="BK184" s="72"/>
      <c r="BL184" s="72"/>
      <c r="BM184" s="72"/>
      <c r="BN184" s="72"/>
    </row>
    <row r="185" spans="4:66" x14ac:dyDescent="0.3">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c r="AT185" s="72"/>
      <c r="AU185" s="72"/>
      <c r="AV185" s="72"/>
      <c r="AW185" s="72"/>
      <c r="AX185" s="72"/>
      <c r="AY185" s="72"/>
      <c r="AZ185" s="72"/>
      <c r="BA185" s="72"/>
      <c r="BB185" s="72"/>
      <c r="BC185" s="72"/>
      <c r="BD185" s="72"/>
      <c r="BE185" s="72"/>
      <c r="BF185" s="72"/>
      <c r="BG185" s="72"/>
      <c r="BH185" s="72"/>
      <c r="BI185" s="72"/>
      <c r="BJ185" s="72"/>
      <c r="BK185" s="72"/>
      <c r="BL185" s="72"/>
      <c r="BM185" s="72"/>
      <c r="BN185" s="72"/>
    </row>
    <row r="186" spans="4:66" x14ac:dyDescent="0.3">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c r="AT186" s="72"/>
      <c r="AU186" s="72"/>
      <c r="AV186" s="72"/>
      <c r="AW186" s="72"/>
      <c r="AX186" s="72"/>
      <c r="AY186" s="72"/>
      <c r="AZ186" s="72"/>
      <c r="BA186" s="72"/>
      <c r="BB186" s="72"/>
      <c r="BC186" s="72"/>
      <c r="BD186" s="72"/>
      <c r="BE186" s="72"/>
      <c r="BF186" s="72"/>
      <c r="BG186" s="72"/>
      <c r="BH186" s="72"/>
      <c r="BI186" s="72"/>
      <c r="BJ186" s="72"/>
      <c r="BK186" s="72"/>
      <c r="BL186" s="72"/>
      <c r="BM186" s="72"/>
      <c r="BN186" s="72"/>
    </row>
    <row r="187" spans="4:66" x14ac:dyDescent="0.3">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c r="AT187" s="72"/>
      <c r="AU187" s="72"/>
      <c r="AV187" s="72"/>
      <c r="AW187" s="72"/>
      <c r="AX187" s="72"/>
      <c r="AY187" s="72"/>
      <c r="AZ187" s="72"/>
      <c r="BA187" s="72"/>
      <c r="BB187" s="72"/>
      <c r="BC187" s="72"/>
      <c r="BD187" s="72"/>
      <c r="BE187" s="72"/>
      <c r="BF187" s="72"/>
      <c r="BG187" s="72"/>
      <c r="BH187" s="72"/>
      <c r="BI187" s="72"/>
      <c r="BJ187" s="72"/>
      <c r="BK187" s="72"/>
      <c r="BL187" s="72"/>
      <c r="BM187" s="72"/>
      <c r="BN187" s="72"/>
    </row>
    <row r="188" spans="4:66" x14ac:dyDescent="0.3">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c r="AV188" s="72"/>
      <c r="AW188" s="72"/>
      <c r="AX188" s="72"/>
      <c r="AY188" s="72"/>
      <c r="AZ188" s="72"/>
      <c r="BA188" s="72"/>
      <c r="BB188" s="72"/>
      <c r="BC188" s="72"/>
      <c r="BD188" s="72"/>
      <c r="BE188" s="72"/>
      <c r="BF188" s="72"/>
      <c r="BG188" s="72"/>
      <c r="BH188" s="72"/>
      <c r="BI188" s="72"/>
      <c r="BJ188" s="72"/>
      <c r="BK188" s="72"/>
      <c r="BL188" s="72"/>
      <c r="BM188" s="72"/>
      <c r="BN188" s="72"/>
    </row>
    <row r="189" spans="4:66" x14ac:dyDescent="0.3">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c r="AT189" s="72"/>
      <c r="AU189" s="72"/>
      <c r="AV189" s="72"/>
      <c r="AW189" s="72"/>
      <c r="AX189" s="72"/>
      <c r="AY189" s="72"/>
      <c r="AZ189" s="72"/>
      <c r="BA189" s="72"/>
      <c r="BB189" s="72"/>
      <c r="BC189" s="72"/>
      <c r="BD189" s="72"/>
      <c r="BE189" s="72"/>
      <c r="BF189" s="72"/>
      <c r="BG189" s="72"/>
      <c r="BH189" s="72"/>
      <c r="BI189" s="72"/>
      <c r="BJ189" s="72"/>
      <c r="BK189" s="72"/>
      <c r="BL189" s="72"/>
      <c r="BM189" s="72"/>
      <c r="BN189" s="72"/>
    </row>
    <row r="190" spans="4:66" x14ac:dyDescent="0.3">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c r="AT190" s="72"/>
      <c r="AU190" s="72"/>
      <c r="AV190" s="72"/>
      <c r="AW190" s="72"/>
      <c r="AX190" s="72"/>
      <c r="AY190" s="72"/>
      <c r="AZ190" s="72"/>
      <c r="BA190" s="72"/>
      <c r="BB190" s="72"/>
      <c r="BC190" s="72"/>
      <c r="BD190" s="72"/>
      <c r="BE190" s="72"/>
      <c r="BF190" s="72"/>
      <c r="BG190" s="72"/>
      <c r="BH190" s="72"/>
      <c r="BI190" s="72"/>
      <c r="BJ190" s="72"/>
      <c r="BK190" s="72"/>
      <c r="BL190" s="72"/>
      <c r="BM190" s="72"/>
      <c r="BN190" s="72"/>
    </row>
    <row r="191" spans="4:66" x14ac:dyDescent="0.3">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c r="BI191" s="72"/>
      <c r="BJ191" s="72"/>
      <c r="BK191" s="72"/>
      <c r="BL191" s="72"/>
      <c r="BM191" s="72"/>
      <c r="BN191" s="72"/>
    </row>
    <row r="192" spans="4:66" x14ac:dyDescent="0.3">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row>
    <row r="193" spans="4:66" x14ac:dyDescent="0.3">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c r="BI193" s="72"/>
      <c r="BJ193" s="72"/>
      <c r="BK193" s="72"/>
      <c r="BL193" s="72"/>
      <c r="BM193" s="72"/>
      <c r="BN193" s="72"/>
    </row>
    <row r="194" spans="4:66" x14ac:dyDescent="0.3">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2"/>
      <c r="AV194" s="72"/>
      <c r="AW194" s="72"/>
      <c r="AX194" s="72"/>
      <c r="AY194" s="72"/>
      <c r="AZ194" s="72"/>
      <c r="BA194" s="72"/>
      <c r="BB194" s="72"/>
      <c r="BC194" s="72"/>
      <c r="BD194" s="72"/>
      <c r="BE194" s="72"/>
      <c r="BF194" s="72"/>
      <c r="BG194" s="72"/>
      <c r="BH194" s="72"/>
      <c r="BI194" s="72"/>
      <c r="BJ194" s="72"/>
      <c r="BK194" s="72"/>
      <c r="BL194" s="72"/>
      <c r="BM194" s="72"/>
      <c r="BN194" s="72"/>
    </row>
    <row r="195" spans="4:66" x14ac:dyDescent="0.3">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2"/>
      <c r="BA195" s="72"/>
      <c r="BB195" s="72"/>
      <c r="BC195" s="72"/>
      <c r="BD195" s="72"/>
      <c r="BE195" s="72"/>
      <c r="BF195" s="72"/>
      <c r="BG195" s="72"/>
      <c r="BH195" s="72"/>
      <c r="BI195" s="72"/>
      <c r="BJ195" s="72"/>
      <c r="BK195" s="72"/>
      <c r="BL195" s="72"/>
      <c r="BM195" s="72"/>
      <c r="BN195" s="72"/>
    </row>
    <row r="196" spans="4:66" x14ac:dyDescent="0.3">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c r="BI196" s="72"/>
      <c r="BJ196" s="72"/>
      <c r="BK196" s="72"/>
      <c r="BL196" s="72"/>
      <c r="BM196" s="72"/>
      <c r="BN196" s="72"/>
    </row>
    <row r="197" spans="4:66" x14ac:dyDescent="0.3">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c r="BI197" s="72"/>
      <c r="BJ197" s="72"/>
      <c r="BK197" s="72"/>
      <c r="BL197" s="72"/>
      <c r="BM197" s="72"/>
      <c r="BN197" s="72"/>
    </row>
    <row r="198" spans="4:66" x14ac:dyDescent="0.3">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c r="BI198" s="72"/>
      <c r="BJ198" s="72"/>
      <c r="BK198" s="72"/>
      <c r="BL198" s="72"/>
      <c r="BM198" s="72"/>
      <c r="BN198" s="72"/>
    </row>
    <row r="199" spans="4:66" x14ac:dyDescent="0.3">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row>
    <row r="200" spans="4:66" x14ac:dyDescent="0.3">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c r="BI200" s="72"/>
      <c r="BJ200" s="72"/>
      <c r="BK200" s="72"/>
      <c r="BL200" s="72"/>
      <c r="BM200" s="72"/>
      <c r="BN200" s="72"/>
    </row>
    <row r="201" spans="4:66" x14ac:dyDescent="0.3">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c r="BC201" s="72"/>
      <c r="BD201" s="72"/>
      <c r="BE201" s="72"/>
      <c r="BF201" s="72"/>
      <c r="BG201" s="72"/>
      <c r="BH201" s="72"/>
      <c r="BI201" s="72"/>
      <c r="BJ201" s="72"/>
      <c r="BK201" s="72"/>
      <c r="BL201" s="72"/>
      <c r="BM201" s="72"/>
      <c r="BN201" s="72"/>
    </row>
    <row r="202" spans="4:66" x14ac:dyDescent="0.3">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c r="BI202" s="72"/>
      <c r="BJ202" s="72"/>
      <c r="BK202" s="72"/>
      <c r="BL202" s="72"/>
      <c r="BM202" s="72"/>
      <c r="BN202" s="72"/>
    </row>
    <row r="203" spans="4:66" x14ac:dyDescent="0.3">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c r="BC203" s="72"/>
      <c r="BD203" s="72"/>
      <c r="BE203" s="72"/>
      <c r="BF203" s="72"/>
      <c r="BG203" s="72"/>
      <c r="BH203" s="72"/>
      <c r="BI203" s="72"/>
      <c r="BJ203" s="72"/>
      <c r="BK203" s="72"/>
      <c r="BL203" s="72"/>
      <c r="BM203" s="72"/>
      <c r="BN203" s="72"/>
    </row>
    <row r="204" spans="4:66" x14ac:dyDescent="0.3">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c r="BC204" s="72"/>
      <c r="BD204" s="72"/>
      <c r="BE204" s="72"/>
      <c r="BF204" s="72"/>
      <c r="BG204" s="72"/>
      <c r="BH204" s="72"/>
      <c r="BI204" s="72"/>
      <c r="BJ204" s="72"/>
      <c r="BK204" s="72"/>
      <c r="BL204" s="72"/>
      <c r="BM204" s="72"/>
      <c r="BN204" s="72"/>
    </row>
    <row r="205" spans="4:66" x14ac:dyDescent="0.3">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row>
    <row r="206" spans="4:66" x14ac:dyDescent="0.3">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c r="BC206" s="72"/>
      <c r="BD206" s="72"/>
      <c r="BE206" s="72"/>
      <c r="BF206" s="72"/>
      <c r="BG206" s="72"/>
      <c r="BH206" s="72"/>
      <c r="BI206" s="72"/>
      <c r="BJ206" s="72"/>
      <c r="BK206" s="72"/>
      <c r="BL206" s="72"/>
      <c r="BM206" s="72"/>
      <c r="BN206" s="72"/>
    </row>
    <row r="207" spans="4:66" x14ac:dyDescent="0.3">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c r="BC207" s="72"/>
      <c r="BD207" s="72"/>
      <c r="BE207" s="72"/>
      <c r="BF207" s="72"/>
      <c r="BG207" s="72"/>
      <c r="BH207" s="72"/>
      <c r="BI207" s="72"/>
      <c r="BJ207" s="72"/>
      <c r="BK207" s="72"/>
      <c r="BL207" s="72"/>
      <c r="BM207" s="72"/>
      <c r="BN207" s="72"/>
    </row>
    <row r="208" spans="4:66" x14ac:dyDescent="0.3">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row>
    <row r="209" spans="4:66" x14ac:dyDescent="0.3">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row>
    <row r="210" spans="4:66" x14ac:dyDescent="0.3">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c r="BC210" s="72"/>
      <c r="BD210" s="72"/>
      <c r="BE210" s="72"/>
      <c r="BF210" s="72"/>
      <c r="BG210" s="72"/>
      <c r="BH210" s="72"/>
      <c r="BI210" s="72"/>
      <c r="BJ210" s="72"/>
      <c r="BK210" s="72"/>
      <c r="BL210" s="72"/>
      <c r="BM210" s="72"/>
      <c r="BN210" s="72"/>
    </row>
    <row r="211" spans="4:66" x14ac:dyDescent="0.3">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c r="BC211" s="72"/>
      <c r="BD211" s="72"/>
      <c r="BE211" s="72"/>
      <c r="BF211" s="72"/>
      <c r="BG211" s="72"/>
      <c r="BH211" s="72"/>
      <c r="BI211" s="72"/>
      <c r="BJ211" s="72"/>
      <c r="BK211" s="72"/>
      <c r="BL211" s="72"/>
      <c r="BM211" s="72"/>
      <c r="BN211" s="72"/>
    </row>
    <row r="212" spans="4:66" x14ac:dyDescent="0.3">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72"/>
      <c r="BI212" s="72"/>
      <c r="BJ212" s="72"/>
      <c r="BK212" s="72"/>
      <c r="BL212" s="72"/>
      <c r="BM212" s="72"/>
      <c r="BN212" s="72"/>
    </row>
    <row r="213" spans="4:66" x14ac:dyDescent="0.3">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c r="BC213" s="72"/>
      <c r="BD213" s="72"/>
      <c r="BE213" s="72"/>
      <c r="BF213" s="72"/>
      <c r="BG213" s="72"/>
      <c r="BH213" s="72"/>
      <c r="BI213" s="72"/>
      <c r="BJ213" s="72"/>
      <c r="BK213" s="72"/>
      <c r="BL213" s="72"/>
      <c r="BM213" s="72"/>
      <c r="BN213" s="72"/>
    </row>
    <row r="214" spans="4:66" x14ac:dyDescent="0.3">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2"/>
      <c r="BI214" s="72"/>
      <c r="BJ214" s="72"/>
      <c r="BK214" s="72"/>
      <c r="BL214" s="72"/>
      <c r="BM214" s="72"/>
      <c r="BN214" s="72"/>
    </row>
    <row r="215" spans="4:66" x14ac:dyDescent="0.3">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row>
    <row r="216" spans="4:66" x14ac:dyDescent="0.3">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2"/>
      <c r="BI216" s="72"/>
      <c r="BJ216" s="72"/>
      <c r="BK216" s="72"/>
      <c r="BL216" s="72"/>
      <c r="BM216" s="72"/>
      <c r="BN216" s="72"/>
    </row>
    <row r="217" spans="4:66" x14ac:dyDescent="0.3">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c r="BI217" s="72"/>
      <c r="BJ217" s="72"/>
      <c r="BK217" s="72"/>
      <c r="BL217" s="72"/>
      <c r="BM217" s="72"/>
      <c r="BN217" s="72"/>
    </row>
    <row r="218" spans="4:66" x14ac:dyDescent="0.3">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72"/>
      <c r="BI218" s="72"/>
      <c r="BJ218" s="72"/>
      <c r="BK218" s="72"/>
      <c r="BL218" s="72"/>
      <c r="BM218" s="72"/>
      <c r="BN218" s="72"/>
    </row>
    <row r="219" spans="4:66" x14ac:dyDescent="0.3">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c r="AV219" s="72"/>
      <c r="AW219" s="72"/>
      <c r="AX219" s="72"/>
      <c r="AY219" s="72"/>
      <c r="AZ219" s="72"/>
      <c r="BA219" s="72"/>
      <c r="BB219" s="72"/>
      <c r="BC219" s="72"/>
      <c r="BD219" s="72"/>
      <c r="BE219" s="72"/>
      <c r="BF219" s="72"/>
      <c r="BG219" s="72"/>
      <c r="BH219" s="72"/>
      <c r="BI219" s="72"/>
      <c r="BJ219" s="72"/>
      <c r="BK219" s="72"/>
      <c r="BL219" s="72"/>
      <c r="BM219" s="72"/>
      <c r="BN219" s="72"/>
    </row>
    <row r="220" spans="4:66" x14ac:dyDescent="0.3">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2"/>
      <c r="BI220" s="72"/>
      <c r="BJ220" s="72"/>
      <c r="BK220" s="72"/>
      <c r="BL220" s="72"/>
      <c r="BM220" s="72"/>
      <c r="BN220" s="72"/>
    </row>
    <row r="221" spans="4:66" x14ac:dyDescent="0.3">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c r="BC221" s="72"/>
      <c r="BD221" s="72"/>
      <c r="BE221" s="72"/>
      <c r="BF221" s="72"/>
      <c r="BG221" s="72"/>
      <c r="BH221" s="72"/>
      <c r="BI221" s="72"/>
      <c r="BJ221" s="72"/>
      <c r="BK221" s="72"/>
      <c r="BL221" s="72"/>
      <c r="BM221" s="72"/>
      <c r="BN221" s="72"/>
    </row>
    <row r="222" spans="4:66" x14ac:dyDescent="0.3">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c r="AV222" s="72"/>
      <c r="AW222" s="72"/>
      <c r="AX222" s="72"/>
      <c r="AY222" s="72"/>
      <c r="AZ222" s="72"/>
      <c r="BA222" s="72"/>
      <c r="BB222" s="72"/>
      <c r="BC222" s="72"/>
      <c r="BD222" s="72"/>
      <c r="BE222" s="72"/>
      <c r="BF222" s="72"/>
      <c r="BG222" s="72"/>
      <c r="BH222" s="72"/>
      <c r="BI222" s="72"/>
      <c r="BJ222" s="72"/>
      <c r="BK222" s="72"/>
      <c r="BL222" s="72"/>
      <c r="BM222" s="72"/>
      <c r="BN222" s="72"/>
    </row>
    <row r="223" spans="4:66" x14ac:dyDescent="0.3">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c r="AV223" s="72"/>
      <c r="AW223" s="72"/>
      <c r="AX223" s="72"/>
      <c r="AY223" s="72"/>
      <c r="AZ223" s="72"/>
      <c r="BA223" s="72"/>
      <c r="BB223" s="72"/>
      <c r="BC223" s="72"/>
      <c r="BD223" s="72"/>
      <c r="BE223" s="72"/>
      <c r="BF223" s="72"/>
      <c r="BG223" s="72"/>
      <c r="BH223" s="72"/>
      <c r="BI223" s="72"/>
      <c r="BJ223" s="72"/>
      <c r="BK223" s="72"/>
      <c r="BL223" s="72"/>
      <c r="BM223" s="72"/>
      <c r="BN223" s="72"/>
    </row>
    <row r="224" spans="4:66" x14ac:dyDescent="0.3">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c r="AT224" s="72"/>
      <c r="AU224" s="72"/>
      <c r="AV224" s="72"/>
      <c r="AW224" s="72"/>
      <c r="AX224" s="72"/>
      <c r="AY224" s="72"/>
      <c r="AZ224" s="72"/>
      <c r="BA224" s="72"/>
      <c r="BB224" s="72"/>
      <c r="BC224" s="72"/>
      <c r="BD224" s="72"/>
      <c r="BE224" s="72"/>
      <c r="BF224" s="72"/>
      <c r="BG224" s="72"/>
      <c r="BH224" s="72"/>
      <c r="BI224" s="72"/>
      <c r="BJ224" s="72"/>
      <c r="BK224" s="72"/>
      <c r="BL224" s="72"/>
      <c r="BM224" s="72"/>
      <c r="BN224" s="72"/>
    </row>
    <row r="225" spans="4:66" x14ac:dyDescent="0.3">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c r="BC225" s="72"/>
      <c r="BD225" s="72"/>
      <c r="BE225" s="72"/>
      <c r="BF225" s="72"/>
      <c r="BG225" s="72"/>
      <c r="BH225" s="72"/>
      <c r="BI225" s="72"/>
      <c r="BJ225" s="72"/>
      <c r="BK225" s="72"/>
      <c r="BL225" s="72"/>
      <c r="BM225" s="72"/>
      <c r="BN225" s="72"/>
    </row>
    <row r="226" spans="4:66" x14ac:dyDescent="0.3">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c r="BI226" s="72"/>
      <c r="BJ226" s="72"/>
      <c r="BK226" s="72"/>
      <c r="BL226" s="72"/>
      <c r="BM226" s="72"/>
      <c r="BN226" s="72"/>
    </row>
    <row r="227" spans="4:66" x14ac:dyDescent="0.3">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c r="BI227" s="72"/>
      <c r="BJ227" s="72"/>
      <c r="BK227" s="72"/>
      <c r="BL227" s="72"/>
      <c r="BM227" s="72"/>
      <c r="BN227" s="72"/>
    </row>
    <row r="228" spans="4:66" x14ac:dyDescent="0.3">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c r="BI228" s="72"/>
      <c r="BJ228" s="72"/>
      <c r="BK228" s="72"/>
      <c r="BL228" s="72"/>
      <c r="BM228" s="72"/>
      <c r="BN228" s="72"/>
    </row>
    <row r="229" spans="4:66" x14ac:dyDescent="0.3">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2"/>
      <c r="BI229" s="72"/>
      <c r="BJ229" s="72"/>
      <c r="BK229" s="72"/>
      <c r="BL229" s="72"/>
      <c r="BM229" s="72"/>
      <c r="BN229" s="72"/>
    </row>
    <row r="230" spans="4:66" x14ac:dyDescent="0.3">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2"/>
      <c r="BI230" s="72"/>
      <c r="BJ230" s="72"/>
      <c r="BK230" s="72"/>
      <c r="BL230" s="72"/>
      <c r="BM230" s="72"/>
      <c r="BN230" s="72"/>
    </row>
    <row r="231" spans="4:66" x14ac:dyDescent="0.3">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E231" s="72"/>
      <c r="BF231" s="72"/>
      <c r="BG231" s="72"/>
      <c r="BH231" s="72"/>
      <c r="BI231" s="72"/>
      <c r="BJ231" s="72"/>
      <c r="BK231" s="72"/>
      <c r="BL231" s="72"/>
      <c r="BM231" s="72"/>
      <c r="BN231" s="72"/>
    </row>
    <row r="232" spans="4:66" x14ac:dyDescent="0.3">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c r="BC232" s="72"/>
      <c r="BD232" s="72"/>
      <c r="BE232" s="72"/>
      <c r="BF232" s="72"/>
      <c r="BG232" s="72"/>
      <c r="BH232" s="72"/>
      <c r="BI232" s="72"/>
      <c r="BJ232" s="72"/>
      <c r="BK232" s="72"/>
      <c r="BL232" s="72"/>
      <c r="BM232" s="72"/>
      <c r="BN232" s="72"/>
    </row>
    <row r="233" spans="4:66" x14ac:dyDescent="0.3">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2"/>
      <c r="BI233" s="72"/>
      <c r="BJ233" s="72"/>
      <c r="BK233" s="72"/>
      <c r="BL233" s="72"/>
      <c r="BM233" s="72"/>
      <c r="BN233" s="72"/>
    </row>
    <row r="234" spans="4:66" x14ac:dyDescent="0.3">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c r="BC234" s="72"/>
      <c r="BD234" s="72"/>
      <c r="BE234" s="72"/>
      <c r="BF234" s="72"/>
      <c r="BG234" s="72"/>
      <c r="BH234" s="72"/>
      <c r="BI234" s="72"/>
      <c r="BJ234" s="72"/>
      <c r="BK234" s="72"/>
      <c r="BL234" s="72"/>
      <c r="BM234" s="72"/>
      <c r="BN234" s="72"/>
    </row>
    <row r="235" spans="4:66" x14ac:dyDescent="0.3">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c r="BC235" s="72"/>
      <c r="BD235" s="72"/>
      <c r="BE235" s="72"/>
      <c r="BF235" s="72"/>
      <c r="BG235" s="72"/>
      <c r="BH235" s="72"/>
      <c r="BI235" s="72"/>
      <c r="BJ235" s="72"/>
      <c r="BK235" s="72"/>
      <c r="BL235" s="72"/>
      <c r="BM235" s="72"/>
      <c r="BN235" s="72"/>
    </row>
    <row r="236" spans="4:66" x14ac:dyDescent="0.3">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row>
    <row r="237" spans="4:66" x14ac:dyDescent="0.3">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2"/>
      <c r="BI237" s="72"/>
      <c r="BJ237" s="72"/>
      <c r="BK237" s="72"/>
      <c r="BL237" s="72"/>
      <c r="BM237" s="72"/>
      <c r="BN237" s="72"/>
    </row>
    <row r="238" spans="4:66" x14ac:dyDescent="0.3">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c r="AT238" s="72"/>
      <c r="AU238" s="72"/>
      <c r="AV238" s="72"/>
      <c r="AW238" s="72"/>
      <c r="AX238" s="72"/>
      <c r="AY238" s="72"/>
      <c r="AZ238" s="72"/>
      <c r="BA238" s="72"/>
      <c r="BB238" s="72"/>
      <c r="BC238" s="72"/>
      <c r="BD238" s="72"/>
      <c r="BE238" s="72"/>
      <c r="BF238" s="72"/>
      <c r="BG238" s="72"/>
      <c r="BH238" s="72"/>
      <c r="BI238" s="72"/>
      <c r="BJ238" s="72"/>
      <c r="BK238" s="72"/>
      <c r="BL238" s="72"/>
      <c r="BM238" s="72"/>
      <c r="BN238" s="72"/>
    </row>
    <row r="239" spans="4:66" x14ac:dyDescent="0.3">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c r="BI239" s="72"/>
      <c r="BJ239" s="72"/>
      <c r="BK239" s="72"/>
      <c r="BL239" s="72"/>
      <c r="BM239" s="72"/>
      <c r="BN239" s="72"/>
    </row>
    <row r="240" spans="4:66" x14ac:dyDescent="0.3">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72"/>
      <c r="BE240" s="72"/>
      <c r="BF240" s="72"/>
      <c r="BG240" s="72"/>
      <c r="BH240" s="72"/>
      <c r="BI240" s="72"/>
      <c r="BJ240" s="72"/>
      <c r="BK240" s="72"/>
      <c r="BL240" s="72"/>
      <c r="BM240" s="72"/>
      <c r="BN240" s="72"/>
    </row>
    <row r="241" spans="4:66" x14ac:dyDescent="0.3">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72"/>
      <c r="BE241" s="72"/>
      <c r="BF241" s="72"/>
      <c r="BG241" s="72"/>
      <c r="BH241" s="72"/>
      <c r="BI241" s="72"/>
      <c r="BJ241" s="72"/>
      <c r="BK241" s="72"/>
      <c r="BL241" s="72"/>
      <c r="BM241" s="72"/>
      <c r="BN241" s="72"/>
    </row>
    <row r="242" spans="4:66" x14ac:dyDescent="0.3">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2"/>
      <c r="BI242" s="72"/>
      <c r="BJ242" s="72"/>
      <c r="BK242" s="72"/>
      <c r="BL242" s="72"/>
      <c r="BM242" s="72"/>
      <c r="BN242" s="72"/>
    </row>
    <row r="243" spans="4:66" x14ac:dyDescent="0.3">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2"/>
      <c r="BI243" s="72"/>
      <c r="BJ243" s="72"/>
      <c r="BK243" s="72"/>
      <c r="BL243" s="72"/>
      <c r="BM243" s="72"/>
      <c r="BN243" s="72"/>
    </row>
    <row r="244" spans="4:66" x14ac:dyDescent="0.3">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2"/>
      <c r="BI244" s="72"/>
      <c r="BJ244" s="72"/>
      <c r="BK244" s="72"/>
      <c r="BL244" s="72"/>
      <c r="BM244" s="72"/>
      <c r="BN244" s="72"/>
    </row>
    <row r="245" spans="4:66" x14ac:dyDescent="0.3">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c r="BC245" s="72"/>
      <c r="BD245" s="72"/>
      <c r="BE245" s="72"/>
      <c r="BF245" s="72"/>
      <c r="BG245" s="72"/>
      <c r="BH245" s="72"/>
      <c r="BI245" s="72"/>
      <c r="BJ245" s="72"/>
      <c r="BK245" s="72"/>
      <c r="BL245" s="72"/>
      <c r="BM245" s="72"/>
      <c r="BN245" s="72"/>
    </row>
    <row r="246" spans="4:66" x14ac:dyDescent="0.3">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c r="BC246" s="72"/>
      <c r="BD246" s="72"/>
      <c r="BE246" s="72"/>
      <c r="BF246" s="72"/>
      <c r="BG246" s="72"/>
      <c r="BH246" s="72"/>
      <c r="BI246" s="72"/>
      <c r="BJ246" s="72"/>
      <c r="BK246" s="72"/>
      <c r="BL246" s="72"/>
      <c r="BM246" s="72"/>
      <c r="BN246" s="72"/>
    </row>
    <row r="247" spans="4:66" x14ac:dyDescent="0.3">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c r="AT247" s="72"/>
      <c r="AU247" s="72"/>
      <c r="AV247" s="72"/>
      <c r="AW247" s="72"/>
      <c r="AX247" s="72"/>
      <c r="AY247" s="72"/>
      <c r="AZ247" s="72"/>
      <c r="BA247" s="72"/>
      <c r="BB247" s="72"/>
      <c r="BC247" s="72"/>
      <c r="BD247" s="72"/>
      <c r="BE247" s="72"/>
      <c r="BF247" s="72"/>
      <c r="BG247" s="72"/>
      <c r="BH247" s="72"/>
      <c r="BI247" s="72"/>
      <c r="BJ247" s="72"/>
      <c r="BK247" s="72"/>
      <c r="BL247" s="72"/>
      <c r="BM247" s="72"/>
      <c r="BN247" s="72"/>
    </row>
    <row r="248" spans="4:66" x14ac:dyDescent="0.3">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c r="AT248" s="72"/>
      <c r="AU248" s="72"/>
      <c r="AV248" s="72"/>
      <c r="AW248" s="72"/>
      <c r="AX248" s="72"/>
      <c r="AY248" s="72"/>
      <c r="AZ248" s="72"/>
      <c r="BA248" s="72"/>
      <c r="BB248" s="72"/>
      <c r="BC248" s="72"/>
      <c r="BD248" s="72"/>
      <c r="BE248" s="72"/>
      <c r="BF248" s="72"/>
      <c r="BG248" s="72"/>
      <c r="BH248" s="72"/>
      <c r="BI248" s="72"/>
      <c r="BJ248" s="72"/>
      <c r="BK248" s="72"/>
      <c r="BL248" s="72"/>
      <c r="BM248" s="72"/>
      <c r="BN248" s="72"/>
    </row>
    <row r="249" spans="4:66" x14ac:dyDescent="0.3">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2"/>
      <c r="BA249" s="72"/>
      <c r="BB249" s="72"/>
      <c r="BC249" s="72"/>
      <c r="BD249" s="72"/>
      <c r="BE249" s="72"/>
      <c r="BF249" s="72"/>
      <c r="BG249" s="72"/>
      <c r="BH249" s="72"/>
      <c r="BI249" s="72"/>
      <c r="BJ249" s="72"/>
      <c r="BK249" s="72"/>
      <c r="BL249" s="72"/>
      <c r="BM249" s="72"/>
      <c r="BN249" s="72"/>
    </row>
    <row r="250" spans="4:66" x14ac:dyDescent="0.3">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2"/>
      <c r="BA250" s="72"/>
      <c r="BB250" s="72"/>
      <c r="BC250" s="72"/>
      <c r="BD250" s="72"/>
      <c r="BE250" s="72"/>
      <c r="BF250" s="72"/>
      <c r="BG250" s="72"/>
      <c r="BH250" s="72"/>
      <c r="BI250" s="72"/>
      <c r="BJ250" s="72"/>
      <c r="BK250" s="72"/>
      <c r="BL250" s="72"/>
      <c r="BM250" s="72"/>
      <c r="BN250" s="72"/>
    </row>
    <row r="251" spans="4:66" x14ac:dyDescent="0.3">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c r="AT251" s="72"/>
      <c r="AU251" s="72"/>
      <c r="AV251" s="72"/>
      <c r="AW251" s="72"/>
      <c r="AX251" s="72"/>
      <c r="AY251" s="72"/>
      <c r="AZ251" s="72"/>
      <c r="BA251" s="72"/>
      <c r="BB251" s="72"/>
      <c r="BC251" s="72"/>
      <c r="BD251" s="72"/>
      <c r="BE251" s="72"/>
      <c r="BF251" s="72"/>
      <c r="BG251" s="72"/>
      <c r="BH251" s="72"/>
      <c r="BI251" s="72"/>
      <c r="BJ251" s="72"/>
      <c r="BK251" s="72"/>
      <c r="BL251" s="72"/>
      <c r="BM251" s="72"/>
      <c r="BN251" s="72"/>
    </row>
    <row r="252" spans="4:66" x14ac:dyDescent="0.3">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2"/>
      <c r="BI252" s="72"/>
      <c r="BJ252" s="72"/>
      <c r="BK252" s="72"/>
      <c r="BL252" s="72"/>
      <c r="BM252" s="72"/>
      <c r="BN252" s="72"/>
    </row>
    <row r="253" spans="4:66" x14ac:dyDescent="0.3">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c r="BC253" s="72"/>
      <c r="BD253" s="72"/>
      <c r="BE253" s="72"/>
      <c r="BF253" s="72"/>
      <c r="BG253" s="72"/>
      <c r="BH253" s="72"/>
      <c r="BI253" s="72"/>
      <c r="BJ253" s="72"/>
      <c r="BK253" s="72"/>
      <c r="BL253" s="72"/>
      <c r="BM253" s="72"/>
      <c r="BN253" s="72"/>
    </row>
    <row r="254" spans="4:66" x14ac:dyDescent="0.3">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c r="BC254" s="72"/>
      <c r="BD254" s="72"/>
      <c r="BE254" s="72"/>
      <c r="BF254" s="72"/>
      <c r="BG254" s="72"/>
      <c r="BH254" s="72"/>
      <c r="BI254" s="72"/>
      <c r="BJ254" s="72"/>
      <c r="BK254" s="72"/>
      <c r="BL254" s="72"/>
      <c r="BM254" s="72"/>
      <c r="BN254" s="72"/>
    </row>
    <row r="255" spans="4:66" x14ac:dyDescent="0.3">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2"/>
      <c r="BI255" s="72"/>
      <c r="BJ255" s="72"/>
      <c r="BK255" s="72"/>
      <c r="BL255" s="72"/>
      <c r="BM255" s="72"/>
      <c r="BN255" s="72"/>
    </row>
    <row r="256" spans="4:66" x14ac:dyDescent="0.3">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c r="BC256" s="72"/>
      <c r="BD256" s="72"/>
      <c r="BE256" s="72"/>
      <c r="BF256" s="72"/>
      <c r="BG256" s="72"/>
      <c r="BH256" s="72"/>
      <c r="BI256" s="72"/>
      <c r="BJ256" s="72"/>
      <c r="BK256" s="72"/>
      <c r="BL256" s="72"/>
      <c r="BM256" s="72"/>
      <c r="BN256" s="72"/>
    </row>
    <row r="257" spans="4:66" x14ac:dyDescent="0.3">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2"/>
      <c r="BA257" s="72"/>
      <c r="BB257" s="72"/>
      <c r="BC257" s="72"/>
      <c r="BD257" s="72"/>
      <c r="BE257" s="72"/>
      <c r="BF257" s="72"/>
      <c r="BG257" s="72"/>
      <c r="BH257" s="72"/>
      <c r="BI257" s="72"/>
      <c r="BJ257" s="72"/>
      <c r="BK257" s="72"/>
      <c r="BL257" s="72"/>
      <c r="BM257" s="72"/>
      <c r="BN257" s="72"/>
    </row>
    <row r="258" spans="4:66" x14ac:dyDescent="0.3">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2"/>
      <c r="BI258" s="72"/>
      <c r="BJ258" s="72"/>
      <c r="BK258" s="72"/>
      <c r="BL258" s="72"/>
      <c r="BM258" s="72"/>
      <c r="BN258" s="72"/>
    </row>
    <row r="259" spans="4:66" x14ac:dyDescent="0.3">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c r="BC259" s="72"/>
      <c r="BD259" s="72"/>
      <c r="BE259" s="72"/>
      <c r="BF259" s="72"/>
      <c r="BG259" s="72"/>
      <c r="BH259" s="72"/>
      <c r="BI259" s="72"/>
      <c r="BJ259" s="72"/>
      <c r="BK259" s="72"/>
      <c r="BL259" s="72"/>
      <c r="BM259" s="72"/>
      <c r="BN259" s="72"/>
    </row>
    <row r="260" spans="4:66" x14ac:dyDescent="0.3">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row>
    <row r="261" spans="4:66" x14ac:dyDescent="0.3">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c r="BC261" s="72"/>
      <c r="BD261" s="72"/>
      <c r="BE261" s="72"/>
      <c r="BF261" s="72"/>
      <c r="BG261" s="72"/>
      <c r="BH261" s="72"/>
      <c r="BI261" s="72"/>
      <c r="BJ261" s="72"/>
      <c r="BK261" s="72"/>
      <c r="BL261" s="72"/>
      <c r="BM261" s="72"/>
      <c r="BN261" s="72"/>
    </row>
    <row r="262" spans="4:66" x14ac:dyDescent="0.3">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c r="AT262" s="72"/>
      <c r="AU262" s="72"/>
      <c r="AV262" s="72"/>
      <c r="AW262" s="72"/>
      <c r="AX262" s="72"/>
      <c r="AY262" s="72"/>
      <c r="AZ262" s="72"/>
      <c r="BA262" s="72"/>
      <c r="BB262" s="72"/>
      <c r="BC262" s="72"/>
      <c r="BD262" s="72"/>
      <c r="BE262" s="72"/>
      <c r="BF262" s="72"/>
      <c r="BG262" s="72"/>
      <c r="BH262" s="72"/>
      <c r="BI262" s="72"/>
      <c r="BJ262" s="72"/>
      <c r="BK262" s="72"/>
      <c r="BL262" s="72"/>
      <c r="BM262" s="72"/>
      <c r="BN262" s="72"/>
    </row>
    <row r="263" spans="4:66" x14ac:dyDescent="0.3">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c r="AN263" s="72"/>
      <c r="AO263" s="72"/>
      <c r="AP263" s="72"/>
      <c r="AQ263" s="72"/>
      <c r="AR263" s="72"/>
      <c r="AS263" s="72"/>
      <c r="AT263" s="72"/>
      <c r="AU263" s="72"/>
      <c r="AV263" s="72"/>
      <c r="AW263" s="72"/>
      <c r="AX263" s="72"/>
      <c r="AY263" s="72"/>
      <c r="AZ263" s="72"/>
      <c r="BA263" s="72"/>
      <c r="BB263" s="72"/>
      <c r="BC263" s="72"/>
      <c r="BD263" s="72"/>
      <c r="BE263" s="72"/>
      <c r="BF263" s="72"/>
      <c r="BG263" s="72"/>
      <c r="BH263" s="72"/>
      <c r="BI263" s="72"/>
      <c r="BJ263" s="72"/>
      <c r="BK263" s="72"/>
      <c r="BL263" s="72"/>
      <c r="BM263" s="72"/>
      <c r="BN263" s="72"/>
    </row>
    <row r="264" spans="4:66" x14ac:dyDescent="0.3">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c r="BC264" s="72"/>
      <c r="BD264" s="72"/>
      <c r="BE264" s="72"/>
      <c r="BF264" s="72"/>
      <c r="BG264" s="72"/>
      <c r="BH264" s="72"/>
      <c r="BI264" s="72"/>
      <c r="BJ264" s="72"/>
      <c r="BK264" s="72"/>
      <c r="BL264" s="72"/>
      <c r="BM264" s="72"/>
      <c r="BN264" s="72"/>
    </row>
    <row r="265" spans="4:66" x14ac:dyDescent="0.3">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c r="BC265" s="72"/>
      <c r="BD265" s="72"/>
      <c r="BE265" s="72"/>
      <c r="BF265" s="72"/>
      <c r="BG265" s="72"/>
      <c r="BH265" s="72"/>
      <c r="BI265" s="72"/>
      <c r="BJ265" s="72"/>
      <c r="BK265" s="72"/>
      <c r="BL265" s="72"/>
      <c r="BM265" s="72"/>
      <c r="BN265" s="72"/>
    </row>
    <row r="266" spans="4:66" x14ac:dyDescent="0.3">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c r="BC266" s="72"/>
      <c r="BD266" s="72"/>
      <c r="BE266" s="72"/>
      <c r="BF266" s="72"/>
      <c r="BG266" s="72"/>
      <c r="BH266" s="72"/>
      <c r="BI266" s="72"/>
      <c r="BJ266" s="72"/>
      <c r="BK266" s="72"/>
      <c r="BL266" s="72"/>
      <c r="BM266" s="72"/>
      <c r="BN266" s="72"/>
    </row>
    <row r="267" spans="4:66" x14ac:dyDescent="0.3">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2"/>
      <c r="BI267" s="72"/>
      <c r="BJ267" s="72"/>
      <c r="BK267" s="72"/>
      <c r="BL267" s="72"/>
      <c r="BM267" s="72"/>
      <c r="BN267" s="72"/>
    </row>
    <row r="268" spans="4:66" x14ac:dyDescent="0.3">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2"/>
      <c r="BI268" s="72"/>
      <c r="BJ268" s="72"/>
      <c r="BK268" s="72"/>
      <c r="BL268" s="72"/>
      <c r="BM268" s="72"/>
      <c r="BN268" s="72"/>
    </row>
    <row r="269" spans="4:66" x14ac:dyDescent="0.3">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2"/>
      <c r="BI269" s="72"/>
      <c r="BJ269" s="72"/>
      <c r="BK269" s="72"/>
      <c r="BL269" s="72"/>
      <c r="BM269" s="72"/>
      <c r="BN269" s="72"/>
    </row>
    <row r="270" spans="4:66" x14ac:dyDescent="0.3">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row>
    <row r="271" spans="4:66" x14ac:dyDescent="0.3">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row>
    <row r="272" spans="4:66" x14ac:dyDescent="0.3">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row>
    <row r="273" spans="4:66" x14ac:dyDescent="0.3">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row>
    <row r="274" spans="4:66" x14ac:dyDescent="0.3">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s="72"/>
      <c r="BL274" s="72"/>
      <c r="BM274" s="72"/>
      <c r="BN274" s="72"/>
    </row>
    <row r="275" spans="4:66" x14ac:dyDescent="0.3">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row>
    <row r="276" spans="4:66" x14ac:dyDescent="0.3">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row>
    <row r="277" spans="4:66" x14ac:dyDescent="0.3">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row>
    <row r="278" spans="4:66" x14ac:dyDescent="0.3">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row>
    <row r="279" spans="4:66" x14ac:dyDescent="0.3">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s="72"/>
      <c r="BL279" s="72"/>
      <c r="BM279" s="72"/>
      <c r="BN279" s="72"/>
    </row>
    <row r="280" spans="4:66" x14ac:dyDescent="0.3">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s="72"/>
      <c r="BL280" s="72"/>
      <c r="BM280" s="72"/>
      <c r="BN280" s="72"/>
    </row>
    <row r="281" spans="4:66" x14ac:dyDescent="0.3">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72"/>
      <c r="BI281" s="72"/>
      <c r="BJ281" s="72"/>
      <c r="BK281" s="72"/>
      <c r="BL281" s="72"/>
      <c r="BM281" s="72"/>
      <c r="BN281" s="72"/>
    </row>
    <row r="282" spans="4:66" x14ac:dyDescent="0.3">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s="72"/>
      <c r="BL282" s="72"/>
      <c r="BM282" s="72"/>
      <c r="BN282" s="72"/>
    </row>
    <row r="283" spans="4:66" x14ac:dyDescent="0.3">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s="72"/>
      <c r="BL283" s="72"/>
      <c r="BM283" s="72"/>
      <c r="BN283" s="72"/>
    </row>
    <row r="284" spans="4:66" x14ac:dyDescent="0.3">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s="72"/>
      <c r="BL284" s="72"/>
      <c r="BM284" s="72"/>
      <c r="BN284" s="72"/>
    </row>
    <row r="285" spans="4:66" x14ac:dyDescent="0.3">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s="72"/>
      <c r="BL285" s="72"/>
      <c r="BM285" s="72"/>
      <c r="BN285" s="72"/>
    </row>
    <row r="286" spans="4:66" x14ac:dyDescent="0.3">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s="72"/>
      <c r="BL286" s="72"/>
      <c r="BM286" s="72"/>
      <c r="BN286" s="72"/>
    </row>
    <row r="287" spans="4:66" x14ac:dyDescent="0.3">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s="72"/>
      <c r="BL287" s="72"/>
      <c r="BM287" s="72"/>
      <c r="BN287" s="72"/>
    </row>
    <row r="288" spans="4:66" x14ac:dyDescent="0.3">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s="72"/>
      <c r="BL288" s="72"/>
      <c r="BM288" s="72"/>
      <c r="BN288" s="72"/>
    </row>
    <row r="289" spans="4:66" x14ac:dyDescent="0.3">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s="72"/>
      <c r="BL289" s="72"/>
      <c r="BM289" s="72"/>
      <c r="BN289" s="72"/>
    </row>
    <row r="290" spans="4:66" x14ac:dyDescent="0.3">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s="72"/>
      <c r="BL290" s="72"/>
      <c r="BM290" s="72"/>
      <c r="BN290" s="72"/>
    </row>
    <row r="291" spans="4:66" x14ac:dyDescent="0.3">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row>
    <row r="292" spans="4:66" x14ac:dyDescent="0.3">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s="72"/>
      <c r="BL292" s="72"/>
      <c r="BM292" s="72"/>
      <c r="BN292" s="72"/>
    </row>
    <row r="293" spans="4:66" x14ac:dyDescent="0.3">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s="72"/>
      <c r="BL293" s="72"/>
      <c r="BM293" s="72"/>
      <c r="BN293" s="72"/>
    </row>
    <row r="294" spans="4:66" x14ac:dyDescent="0.3">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c r="AX294" s="72"/>
      <c r="AY294" s="72"/>
      <c r="AZ294" s="72"/>
      <c r="BA294" s="72"/>
      <c r="BB294" s="72"/>
      <c r="BC294" s="72"/>
      <c r="BD294" s="72"/>
      <c r="BE294" s="72"/>
      <c r="BF294" s="72"/>
      <c r="BG294" s="72"/>
      <c r="BH294" s="72"/>
      <c r="BI294" s="72"/>
      <c r="BJ294" s="72"/>
      <c r="BK294" s="72"/>
      <c r="BL294" s="72"/>
      <c r="BM294" s="72"/>
      <c r="BN294" s="72"/>
    </row>
    <row r="295" spans="4:66" x14ac:dyDescent="0.3">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c r="AX295" s="72"/>
      <c r="AY295" s="72"/>
      <c r="AZ295" s="72"/>
      <c r="BA295" s="72"/>
      <c r="BB295" s="72"/>
      <c r="BC295" s="72"/>
      <c r="BD295" s="72"/>
      <c r="BE295" s="72"/>
      <c r="BF295" s="72"/>
      <c r="BG295" s="72"/>
      <c r="BH295" s="72"/>
      <c r="BI295" s="72"/>
      <c r="BJ295" s="72"/>
      <c r="BK295" s="72"/>
      <c r="BL295" s="72"/>
      <c r="BM295" s="72"/>
      <c r="BN295" s="72"/>
    </row>
    <row r="296" spans="4:66" x14ac:dyDescent="0.3">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c r="BC296" s="72"/>
      <c r="BD296" s="72"/>
      <c r="BE296" s="72"/>
      <c r="BF296" s="72"/>
      <c r="BG296" s="72"/>
      <c r="BH296" s="72"/>
      <c r="BI296" s="72"/>
      <c r="BJ296" s="72"/>
      <c r="BK296" s="72"/>
      <c r="BL296" s="72"/>
      <c r="BM296" s="72"/>
      <c r="BN296" s="72"/>
    </row>
    <row r="297" spans="4:66" x14ac:dyDescent="0.3">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c r="BC297" s="72"/>
      <c r="BD297" s="72"/>
      <c r="BE297" s="72"/>
      <c r="BF297" s="72"/>
      <c r="BG297" s="72"/>
      <c r="BH297" s="72"/>
      <c r="BI297" s="72"/>
      <c r="BJ297" s="72"/>
      <c r="BK297" s="72"/>
      <c r="BL297" s="72"/>
      <c r="BM297" s="72"/>
      <c r="BN297" s="72"/>
    </row>
    <row r="298" spans="4:66" x14ac:dyDescent="0.3">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2"/>
      <c r="BA298" s="72"/>
      <c r="BB298" s="72"/>
      <c r="BC298" s="72"/>
      <c r="BD298" s="72"/>
      <c r="BE298" s="72"/>
      <c r="BF298" s="72"/>
      <c r="BG298" s="72"/>
      <c r="BH298" s="72"/>
      <c r="BI298" s="72"/>
      <c r="BJ298" s="72"/>
      <c r="BK298" s="72"/>
      <c r="BL298" s="72"/>
      <c r="BM298" s="72"/>
      <c r="BN298" s="72"/>
    </row>
    <row r="299" spans="4:66" x14ac:dyDescent="0.3">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row>
    <row r="300" spans="4:66" x14ac:dyDescent="0.3">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row>
    <row r="301" spans="4:66" x14ac:dyDescent="0.3">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s="72"/>
      <c r="BL301" s="72"/>
      <c r="BM301" s="72"/>
      <c r="BN301" s="72"/>
    </row>
    <row r="302" spans="4:66" x14ac:dyDescent="0.3">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s="72"/>
      <c r="BL302" s="72"/>
      <c r="BM302" s="72"/>
      <c r="BN302" s="72"/>
    </row>
    <row r="303" spans="4:66" x14ac:dyDescent="0.3">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s="72"/>
      <c r="BL303" s="72"/>
      <c r="BM303" s="72"/>
      <c r="BN303" s="72"/>
    </row>
    <row r="304" spans="4:66" x14ac:dyDescent="0.3">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s="72"/>
      <c r="BL304" s="72"/>
      <c r="BM304" s="72"/>
      <c r="BN304" s="72"/>
    </row>
    <row r="305" spans="4:66" x14ac:dyDescent="0.3">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s="72"/>
      <c r="BL305" s="72"/>
      <c r="BM305" s="72"/>
      <c r="BN305" s="72"/>
    </row>
    <row r="306" spans="4:66" x14ac:dyDescent="0.3">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s="72"/>
      <c r="BL306" s="72"/>
      <c r="BM306" s="72"/>
      <c r="BN306" s="72"/>
    </row>
    <row r="307" spans="4:66" x14ac:dyDescent="0.3">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s="72"/>
      <c r="BL307" s="72"/>
      <c r="BM307" s="72"/>
      <c r="BN307" s="72"/>
    </row>
    <row r="308" spans="4:66" x14ac:dyDescent="0.3">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c r="BL308" s="72"/>
      <c r="BM308" s="72"/>
      <c r="BN308" s="72"/>
    </row>
    <row r="309" spans="4:66" x14ac:dyDescent="0.3">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row>
    <row r="310" spans="4:66" x14ac:dyDescent="0.3">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row>
    <row r="311" spans="4:66" x14ac:dyDescent="0.3">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s="72"/>
      <c r="BL311" s="72"/>
      <c r="BM311" s="72"/>
      <c r="BN311" s="72"/>
    </row>
    <row r="312" spans="4:66" x14ac:dyDescent="0.3">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s="72"/>
      <c r="BL312" s="72"/>
      <c r="BM312" s="72"/>
      <c r="BN312" s="72"/>
    </row>
    <row r="313" spans="4:66" x14ac:dyDescent="0.3">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s="72"/>
      <c r="BL313" s="72"/>
      <c r="BM313" s="72"/>
      <c r="BN313" s="72"/>
    </row>
    <row r="314" spans="4:66" x14ac:dyDescent="0.3">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row>
    <row r="315" spans="4:66" x14ac:dyDescent="0.3">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row>
    <row r="316" spans="4:66" x14ac:dyDescent="0.3">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row>
    <row r="317" spans="4:66" x14ac:dyDescent="0.3">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row>
  </sheetData>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
    <tabColor theme="7" tint="0.79998168889431442"/>
  </sheetPr>
  <dimension ref="A1:O25"/>
  <sheetViews>
    <sheetView showGridLines="0" zoomScaleNormal="100" workbookViewId="0">
      <pane ySplit="2" topLeftCell="A3" activePane="bottomLeft" state="frozen"/>
      <selection activeCell="A3" sqref="A3"/>
      <selection pane="bottomLeft" activeCell="A19" sqref="A19"/>
    </sheetView>
  </sheetViews>
  <sheetFormatPr defaultRowHeight="14.4" x14ac:dyDescent="0.3"/>
  <cols>
    <col min="10" max="10" width="10.5546875" bestFit="1" customWidth="1"/>
  </cols>
  <sheetData>
    <row r="1" spans="1:15" ht="25.2" x14ac:dyDescent="0.3">
      <c r="A1" s="8" t="str">
        <f>HYPERLINK("#'"&amp;"INDEX"&amp;"'!A1","GoTo Index")</f>
        <v>GoTo Index</v>
      </c>
      <c r="B1" s="9" t="s">
        <v>160</v>
      </c>
      <c r="C1" s="9"/>
      <c r="D1" s="9"/>
      <c r="E1" s="9"/>
      <c r="F1" s="9"/>
      <c r="G1" s="9"/>
    </row>
    <row r="2" spans="1:15" x14ac:dyDescent="0.3">
      <c r="A2" t="s">
        <v>181</v>
      </c>
    </row>
    <row r="4" spans="1:15" ht="15.6" x14ac:dyDescent="0.3">
      <c r="A4" s="44" t="s">
        <v>183</v>
      </c>
      <c r="B4" s="44"/>
      <c r="C4" s="44"/>
      <c r="D4" s="44"/>
      <c r="E4" s="44"/>
      <c r="F4" s="44"/>
      <c r="G4" s="44"/>
      <c r="H4" s="44"/>
    </row>
    <row r="7" spans="1:15" x14ac:dyDescent="0.3">
      <c r="A7" t="s">
        <v>163</v>
      </c>
      <c r="E7" t="s">
        <v>217</v>
      </c>
      <c r="H7" t="s">
        <v>220</v>
      </c>
      <c r="J7" t="s">
        <v>230</v>
      </c>
    </row>
    <row r="8" spans="1:15" x14ac:dyDescent="0.3">
      <c r="A8" s="2" t="s">
        <v>161</v>
      </c>
      <c r="E8" s="2" t="s">
        <v>218</v>
      </c>
      <c r="H8" t="s">
        <v>221</v>
      </c>
      <c r="J8" t="s">
        <v>242</v>
      </c>
      <c r="K8" t="s">
        <v>166</v>
      </c>
      <c r="L8" t="s">
        <v>243</v>
      </c>
    </row>
    <row r="9" spans="1:15" x14ac:dyDescent="0.3">
      <c r="A9" s="2" t="s">
        <v>162</v>
      </c>
      <c r="E9" s="2" t="s">
        <v>219</v>
      </c>
      <c r="H9" s="2" t="s">
        <v>222</v>
      </c>
      <c r="J9" s="2" t="s">
        <v>231</v>
      </c>
      <c r="K9" s="2">
        <v>482</v>
      </c>
      <c r="L9" s="2" t="str">
        <f>"("&amp;TEXT(K9,"000#")&amp;") "&amp;J9</f>
        <v>(0482) Alblasserdam</v>
      </c>
    </row>
    <row r="10" spans="1:15" x14ac:dyDescent="0.3">
      <c r="H10" s="2" t="s">
        <v>223</v>
      </c>
      <c r="J10" s="2" t="s">
        <v>232</v>
      </c>
      <c r="K10" s="2">
        <v>505</v>
      </c>
      <c r="L10" s="2" t="str">
        <f t="shared" ref="L10:L18" si="0">"("&amp;TEXT(K10,"000#")&amp;") "&amp;J10</f>
        <v>(0505) Dordrecht</v>
      </c>
    </row>
    <row r="11" spans="1:15" x14ac:dyDescent="0.3">
      <c r="A11" t="s">
        <v>171</v>
      </c>
      <c r="H11" s="2" t="s">
        <v>224</v>
      </c>
      <c r="J11" s="2" t="s">
        <v>238</v>
      </c>
      <c r="K11" s="2">
        <v>512</v>
      </c>
      <c r="L11" s="2" t="str">
        <f t="shared" si="0"/>
        <v>(0512) Gorinchem</v>
      </c>
    </row>
    <row r="12" spans="1:15" x14ac:dyDescent="0.3">
      <c r="A12" s="2" t="s">
        <v>172</v>
      </c>
      <c r="H12" s="2" t="s">
        <v>225</v>
      </c>
      <c r="J12" s="2" t="s">
        <v>233</v>
      </c>
      <c r="K12" s="2">
        <v>523</v>
      </c>
      <c r="L12" s="2" t="str">
        <f t="shared" si="0"/>
        <v>(0523) Hardinxveld-Giessendam</v>
      </c>
    </row>
    <row r="13" spans="1:15" x14ac:dyDescent="0.3">
      <c r="A13" s="2" t="s">
        <v>173</v>
      </c>
      <c r="H13" s="2" t="s">
        <v>226</v>
      </c>
      <c r="J13" s="2" t="s">
        <v>234</v>
      </c>
      <c r="K13" s="2">
        <v>531</v>
      </c>
      <c r="L13" s="2" t="str">
        <f t="shared" si="0"/>
        <v>(0531) Hendrik-Ido-Ambacht</v>
      </c>
    </row>
    <row r="14" spans="1:15" x14ac:dyDescent="0.3">
      <c r="H14" s="2" t="s">
        <v>227</v>
      </c>
      <c r="J14" s="2" t="s">
        <v>239</v>
      </c>
      <c r="K14" s="2">
        <v>1963</v>
      </c>
      <c r="L14" s="2" t="str">
        <f t="shared" si="0"/>
        <v>(1963) Hoeksche Waard</v>
      </c>
    </row>
    <row r="15" spans="1:15" x14ac:dyDescent="0.3">
      <c r="A15" t="s">
        <v>180</v>
      </c>
      <c r="H15" s="2" t="s">
        <v>228</v>
      </c>
      <c r="J15" s="2" t="s">
        <v>240</v>
      </c>
      <c r="K15" s="2">
        <v>1978</v>
      </c>
      <c r="L15" s="2" t="str">
        <f t="shared" si="0"/>
        <v>(1978) Molenlanden</v>
      </c>
      <c r="N15" t="s">
        <v>239</v>
      </c>
      <c r="O15">
        <v>1963</v>
      </c>
    </row>
    <row r="16" spans="1:15" x14ac:dyDescent="0.3">
      <c r="A16" s="2" t="s">
        <v>131</v>
      </c>
      <c r="J16" s="2" t="s">
        <v>235</v>
      </c>
      <c r="K16" s="2">
        <v>590</v>
      </c>
      <c r="L16" s="2" t="str">
        <f t="shared" si="0"/>
        <v>(0590) Papendrecht</v>
      </c>
      <c r="N16" t="s">
        <v>239</v>
      </c>
      <c r="O16">
        <v>1963</v>
      </c>
    </row>
    <row r="17" spans="1:15" x14ac:dyDescent="0.3">
      <c r="A17" s="2" t="s">
        <v>132</v>
      </c>
      <c r="J17" s="2" t="s">
        <v>236</v>
      </c>
      <c r="K17" s="2">
        <v>610</v>
      </c>
      <c r="L17" s="2" t="str">
        <f t="shared" si="0"/>
        <v>(0610) Sliedrecht</v>
      </c>
      <c r="N17" t="s">
        <v>239</v>
      </c>
      <c r="O17">
        <v>1963</v>
      </c>
    </row>
    <row r="18" spans="1:15" x14ac:dyDescent="0.3">
      <c r="J18" s="2" t="s">
        <v>237</v>
      </c>
      <c r="K18" s="2">
        <v>642</v>
      </c>
      <c r="L18" s="2" t="str">
        <f t="shared" si="0"/>
        <v>(0642) Zwijndrecht</v>
      </c>
      <c r="N18" t="s">
        <v>239</v>
      </c>
      <c r="O18">
        <v>1963</v>
      </c>
    </row>
    <row r="19" spans="1:15" x14ac:dyDescent="0.3">
      <c r="A19" t="s">
        <v>190</v>
      </c>
      <c r="N19" t="s">
        <v>239</v>
      </c>
      <c r="O19">
        <v>1963</v>
      </c>
    </row>
    <row r="20" spans="1:15" x14ac:dyDescent="0.3">
      <c r="A20" s="2" t="s">
        <v>191</v>
      </c>
    </row>
    <row r="21" spans="1:15" x14ac:dyDescent="0.3">
      <c r="A21" s="2" t="s">
        <v>192</v>
      </c>
      <c r="N21" t="s">
        <v>240</v>
      </c>
      <c r="O21">
        <v>1978</v>
      </c>
    </row>
    <row r="22" spans="1:15" x14ac:dyDescent="0.3">
      <c r="N22" t="s">
        <v>240</v>
      </c>
      <c r="O22">
        <v>1978</v>
      </c>
    </row>
    <row r="23" spans="1:15" ht="15.6" x14ac:dyDescent="0.3">
      <c r="A23" s="44" t="s">
        <v>182</v>
      </c>
      <c r="B23" s="44"/>
      <c r="C23" s="44"/>
      <c r="D23" s="44"/>
      <c r="E23" s="44"/>
      <c r="F23" s="44"/>
      <c r="G23" s="44"/>
      <c r="H23" s="44"/>
      <c r="N23" t="s">
        <v>241</v>
      </c>
      <c r="O23">
        <v>1961</v>
      </c>
    </row>
    <row r="24" spans="1:15" x14ac:dyDescent="0.3">
      <c r="N24" t="s">
        <v>241</v>
      </c>
      <c r="O24">
        <v>1961</v>
      </c>
    </row>
    <row r="25" spans="1:15" x14ac:dyDescent="0.3">
      <c r="A25" s="15" t="s">
        <v>184</v>
      </c>
      <c r="B25" s="15"/>
      <c r="D25" s="15">
        <f>IF(OR('1b formulier specificatie inzet'!AS10="",'1b formulier specificatie inzet'!AS11=""),0,ROUNDUP((('1b formulier specificatie inzet'!AS11-'1b formulier specificatie inzet'!AS10)+1),0)/7)</f>
        <v>0</v>
      </c>
    </row>
  </sheetData>
  <sheetProtection algorithmName="SHA-512" hashValue="ZxXcfaxrV2NOnT3Znzof2qMVDG9MfzV7UEcRQFMlb0IOovqkT/kNOoi5l/ZGT+pz+JwzrtDYDmkRZBvNlFgZCg==" saltValue="MZt5cMHEWlq6X7tPS7l1JA==" spinCount="100000" sheet="1" objects="1" scenarios="1"/>
  <autoFilter ref="J8:L8" xr:uid="{00000000-0001-0000-0400-000000000000}">
    <sortState xmlns:xlrd2="http://schemas.microsoft.com/office/spreadsheetml/2017/richdata2" ref="J9:L18">
      <sortCondition ref="J8"/>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7" tint="0.79998168889431442"/>
  </sheetPr>
  <dimension ref="A1:V100"/>
  <sheetViews>
    <sheetView showGridLines="0" topLeftCell="H1" workbookViewId="0">
      <pane ySplit="2" topLeftCell="A5" activePane="bottomLeft" state="frozen"/>
      <selection activeCell="A3" sqref="A3"/>
      <selection pane="bottomLeft" activeCell="M12" sqref="M12"/>
    </sheetView>
  </sheetViews>
  <sheetFormatPr defaultRowHeight="14.4" x14ac:dyDescent="0.3"/>
  <cols>
    <col min="2" max="2" width="9.44140625" bestFit="1" customWidth="1"/>
    <col min="4" max="4" width="25.5546875" customWidth="1"/>
    <col min="9" max="9" width="24" customWidth="1"/>
    <col min="13" max="13" width="24" customWidth="1"/>
    <col min="15" max="15" width="9.44140625" bestFit="1" customWidth="1"/>
    <col min="17" max="17" width="24" customWidth="1"/>
    <col min="22" max="22" width="24" customWidth="1"/>
  </cols>
  <sheetData>
    <row r="1" spans="1:22" ht="25.2" x14ac:dyDescent="0.3">
      <c r="A1" s="8" t="str">
        <f>HYPERLINK("#'"&amp;"INDEX"&amp;"'!A1","GoTo Index")</f>
        <v>GoTo Index</v>
      </c>
      <c r="B1" s="9" t="s">
        <v>178</v>
      </c>
      <c r="C1" s="9"/>
      <c r="D1" s="9"/>
      <c r="E1" s="9"/>
      <c r="F1" s="9"/>
      <c r="G1" s="9"/>
      <c r="H1" s="9"/>
      <c r="I1" s="9"/>
      <c r="J1" s="9"/>
      <c r="K1" s="9"/>
      <c r="L1" s="9"/>
      <c r="M1" s="9"/>
      <c r="N1" s="9"/>
      <c r="O1" s="9"/>
      <c r="P1" s="9"/>
      <c r="Q1" s="9"/>
      <c r="T1" s="9"/>
      <c r="U1" s="9"/>
      <c r="V1" s="9"/>
    </row>
    <row r="2" spans="1:22" x14ac:dyDescent="0.3">
      <c r="A2" t="s">
        <v>179</v>
      </c>
    </row>
    <row r="4" spans="1:22" ht="15.6" x14ac:dyDescent="0.3">
      <c r="A4" s="5" t="s">
        <v>17</v>
      </c>
      <c r="B4" s="5" t="s">
        <v>17</v>
      </c>
      <c r="C4" s="4"/>
      <c r="D4" s="4"/>
      <c r="E4" s="4"/>
      <c r="F4" s="4"/>
      <c r="G4" s="4"/>
      <c r="H4" s="4"/>
      <c r="I4" s="4"/>
      <c r="J4" s="4"/>
      <c r="K4" s="4"/>
      <c r="L4" s="4"/>
      <c r="M4" s="4"/>
      <c r="N4" s="4"/>
      <c r="O4" s="4"/>
      <c r="P4" s="4"/>
      <c r="Q4" s="4"/>
      <c r="T4" s="4"/>
      <c r="U4" s="4"/>
      <c r="V4" s="4"/>
    </row>
    <row r="5" spans="1:22" x14ac:dyDescent="0.3">
      <c r="A5" t="s">
        <v>18</v>
      </c>
      <c r="B5" t="s">
        <v>18</v>
      </c>
    </row>
    <row r="7" spans="1:22" ht="16.2" thickBot="1" x14ac:dyDescent="0.35">
      <c r="B7" s="5" t="s">
        <v>154</v>
      </c>
      <c r="C7" s="20"/>
      <c r="G7" s="5" t="s">
        <v>148</v>
      </c>
      <c r="H7" s="20"/>
      <c r="K7" s="5" t="s">
        <v>156</v>
      </c>
      <c r="L7" s="20"/>
      <c r="O7" s="5" t="s">
        <v>155</v>
      </c>
      <c r="P7" s="20"/>
      <c r="T7" s="5" t="s">
        <v>244</v>
      </c>
      <c r="U7" s="20"/>
    </row>
    <row r="8" spans="1:22" ht="15" thickBot="1" x14ac:dyDescent="0.35">
      <c r="B8" s="17" t="s">
        <v>193</v>
      </c>
      <c r="C8" s="18"/>
      <c r="D8" s="19"/>
      <c r="G8" s="17" t="s">
        <v>193</v>
      </c>
      <c r="H8" s="18"/>
      <c r="I8" s="19"/>
      <c r="K8" s="17" t="s">
        <v>193</v>
      </c>
      <c r="L8" s="18"/>
      <c r="M8" s="19"/>
      <c r="O8" s="17" t="s">
        <v>193</v>
      </c>
      <c r="P8" s="18"/>
      <c r="Q8" s="19"/>
      <c r="T8" s="17" t="s">
        <v>193</v>
      </c>
      <c r="U8" s="18"/>
      <c r="V8" s="19"/>
    </row>
    <row r="9" spans="1:22" x14ac:dyDescent="0.3">
      <c r="O9" t="s">
        <v>158</v>
      </c>
      <c r="R9" s="27" t="e">
        <f>VAR_form_ophogen_A_specifiek_product</f>
        <v>#REF!</v>
      </c>
    </row>
    <row r="10" spans="1:22" x14ac:dyDescent="0.3">
      <c r="O10" t="s">
        <v>157</v>
      </c>
      <c r="R10" s="27" t="str">
        <f>IFERROR(INDEX(Tarievenlijst!L:L,MATCH(R9,Tarievenlijst!I:I,0)),"00")</f>
        <v>00</v>
      </c>
    </row>
    <row r="11" spans="1:22" x14ac:dyDescent="0.3">
      <c r="A11" t="s">
        <v>19</v>
      </c>
      <c r="D11" s="7" t="e">
        <f>VAR_form_ophogen_A_specifiek_product</f>
        <v>#REF!</v>
      </c>
    </row>
    <row r="12" spans="1:22" x14ac:dyDescent="0.3">
      <c r="A12" t="s">
        <v>20</v>
      </c>
      <c r="D12" s="7">
        <f ca="1">MAX(Tarievenlijst!$B:$B)</f>
        <v>65</v>
      </c>
      <c r="I12" s="7">
        <f ca="1">MAX(Tarievenlijst!$D:$D)</f>
        <v>8</v>
      </c>
      <c r="M12" s="7">
        <f ca="1">MAX(Tarievenlijst!$B:$B)</f>
        <v>65</v>
      </c>
      <c r="Q12" s="7" t="e">
        <f>MAX(Tarievenlijst!#REF!)</f>
        <v>#REF!</v>
      </c>
      <c r="V12" s="7">
        <f>MAX(Tarievenlijst!$F:$F)</f>
        <v>34</v>
      </c>
    </row>
    <row r="13" spans="1:22" ht="57.6" x14ac:dyDescent="0.3">
      <c r="A13" s="3" t="s">
        <v>21</v>
      </c>
      <c r="B13" s="3" t="s">
        <v>23</v>
      </c>
      <c r="C13" s="3" t="s">
        <v>22</v>
      </c>
      <c r="D13" s="3" t="s">
        <v>24</v>
      </c>
      <c r="G13" s="3" t="s">
        <v>23</v>
      </c>
      <c r="H13" s="3" t="s">
        <v>22</v>
      </c>
      <c r="I13" s="3" t="s">
        <v>24</v>
      </c>
      <c r="K13" s="3" t="s">
        <v>23</v>
      </c>
      <c r="L13" s="3" t="s">
        <v>22</v>
      </c>
      <c r="M13" s="3" t="s">
        <v>24</v>
      </c>
      <c r="O13" s="3" t="s">
        <v>23</v>
      </c>
      <c r="P13" s="3" t="s">
        <v>22</v>
      </c>
      <c r="Q13" s="3" t="s">
        <v>24</v>
      </c>
      <c r="T13" s="3" t="s">
        <v>23</v>
      </c>
      <c r="U13" s="3" t="s">
        <v>22</v>
      </c>
      <c r="V13" s="3" t="s">
        <v>24</v>
      </c>
    </row>
    <row r="14" spans="1:22" x14ac:dyDescent="0.3">
      <c r="A14" s="6"/>
      <c r="B14" s="6"/>
      <c r="C14" s="6"/>
      <c r="D14" s="2"/>
      <c r="G14" s="6"/>
      <c r="H14" s="6"/>
      <c r="I14" s="2"/>
      <c r="K14" s="6"/>
      <c r="L14" s="6"/>
      <c r="M14" s="2"/>
      <c r="O14" s="6"/>
      <c r="P14" s="6"/>
      <c r="Q14" s="2"/>
      <c r="T14" s="6"/>
      <c r="U14" s="6"/>
      <c r="V14" s="2"/>
    </row>
    <row r="15" spans="1:22" x14ac:dyDescent="0.3">
      <c r="A15" s="6">
        <f t="shared" ref="A15:A78" si="0">SUM(A14,1)</f>
        <v>1</v>
      </c>
      <c r="B15" s="6" t="b">
        <f t="shared" ref="B15:B45" ca="1" si="1">$A15&gt;D$12</f>
        <v>0</v>
      </c>
      <c r="C15" s="6">
        <f ca="1">IF($B15,NA(),MATCH($A15,Tarievenlijst!$B:$B,0))</f>
        <v>11</v>
      </c>
      <c r="D15" s="2" t="str">
        <f ca="1">IF($B15,"",INDEX(Tarievenlijst!$I:$I,$C15))</f>
        <v>Persoonlijke verzorging</v>
      </c>
      <c r="G15" s="6" t="b">
        <f t="shared" ref="G15:G45" ca="1" si="2">$A15&gt;I$12</f>
        <v>0</v>
      </c>
      <c r="H15" s="6">
        <f ca="1">IF($G15,NA(),MATCH($A15,Tarievenlijst!$D:$D,0))</f>
        <v>10</v>
      </c>
      <c r="I15" s="2" t="str">
        <f ca="1">IF($G15,"",INDEX(Tarievenlijst!$I:$I,$H15))</f>
        <v>Categorie 40: A-specifieke toewijzing persoonlijke verzorging</v>
      </c>
      <c r="K15" s="6" t="b">
        <f t="shared" ref="K15:K73" ca="1" si="3">$A15&gt;M$12</f>
        <v>0</v>
      </c>
      <c r="L15" s="6">
        <f ca="1">IF($K15,NA(),MATCH($A15,Tarievenlijst!$B:$B,0))</f>
        <v>11</v>
      </c>
      <c r="M15" s="2" t="str">
        <f ca="1">IF($K15,"",INDEX(Tarievenlijst!$I:$I,$L15))</f>
        <v>Persoonlijke verzorging</v>
      </c>
      <c r="O15" s="6" t="e">
        <f t="shared" ref="O15:O73" si="4">$A15&gt;Q$12</f>
        <v>#REF!</v>
      </c>
      <c r="P15" s="6" t="e">
        <f>IF($O15,NA(),MATCH($A15,Tarievenlijst!#REF!,0))</f>
        <v>#REF!</v>
      </c>
      <c r="Q15" s="2" t="e">
        <f>IF($O15,"",INDEX(Tarievenlijst!$I:$I,$P15))</f>
        <v>#REF!</v>
      </c>
      <c r="T15" s="6" t="b">
        <f t="shared" ref="T15:T78" si="5">$A15&gt;V$12</f>
        <v>0</v>
      </c>
      <c r="U15" s="6">
        <f>IF($T15,NA(),MATCH($A15,Tarievenlijst!$F:$F,0))</f>
        <v>65</v>
      </c>
      <c r="V15" s="2" t="str">
        <f>IF($T15,"",INDEX(Tarievenlijst!$I:$I,$U15))</f>
        <v>Jeugdzorg Plus</v>
      </c>
    </row>
    <row r="16" spans="1:22" x14ac:dyDescent="0.3">
      <c r="A16" s="6">
        <f t="shared" si="0"/>
        <v>2</v>
      </c>
      <c r="B16" s="6" t="b">
        <f t="shared" ca="1" si="1"/>
        <v>0</v>
      </c>
      <c r="C16" s="6">
        <f ca="1">IF($B16,NA(),MATCH($A16,Tarievenlijst!$B:$B,0))</f>
        <v>14</v>
      </c>
      <c r="D16" s="2" t="str">
        <f ca="1">IF($B16,"",INDEX(Tarievenlijst!$I:$I,$C16))</f>
        <v>Dagbehandeling regulier</v>
      </c>
      <c r="G16" s="6" t="b">
        <f t="shared" ca="1" si="2"/>
        <v>0</v>
      </c>
      <c r="H16" s="6">
        <f ca="1">IF($G16,NA(),MATCH($A16,Tarievenlijst!$D:$D,0))</f>
        <v>13</v>
      </c>
      <c r="I16" s="2" t="str">
        <f ca="1">IF($G16,"",INDEX(Tarievenlijst!$I:$I,$H16))</f>
        <v>Categorie 41: a-specifieke toewijzing dagbehandeling / dagbesteding</v>
      </c>
      <c r="K16" s="6" t="b">
        <f t="shared" ca="1" si="3"/>
        <v>0</v>
      </c>
      <c r="L16" s="6">
        <f ca="1">IF($K16,NA(),MATCH($A16,Tarievenlijst!$B:$B,0))</f>
        <v>14</v>
      </c>
      <c r="M16" s="2" t="str">
        <f ca="1">IF($K16,"",INDEX(Tarievenlijst!$I:$I,$L16))</f>
        <v>Dagbehandeling regulier</v>
      </c>
      <c r="O16" s="6" t="e">
        <f t="shared" si="4"/>
        <v>#REF!</v>
      </c>
      <c r="P16" s="6" t="e">
        <f>IF($O16,NA(),MATCH($A16,Tarievenlijst!#REF!,0))</f>
        <v>#REF!</v>
      </c>
      <c r="Q16" s="2" t="e">
        <f>IF($O16,"",INDEX(Tarievenlijst!$I:$I,$P16))</f>
        <v>#REF!</v>
      </c>
      <c r="T16" s="6" t="b">
        <f t="shared" si="5"/>
        <v>0</v>
      </c>
      <c r="U16" s="6">
        <f>IF($T16,NA(),MATCH($A16,Tarievenlijst!$F:$F,0))</f>
        <v>66</v>
      </c>
      <c r="V16" s="2" t="str">
        <f>IF($T16,"",INDEX(Tarievenlijst!$I:$I,$U16))</f>
        <v>Jeugdzorg Plus groep 6 kinderen</v>
      </c>
    </row>
    <row r="17" spans="1:22" x14ac:dyDescent="0.3">
      <c r="A17" s="6">
        <f t="shared" si="0"/>
        <v>3</v>
      </c>
      <c r="B17" s="6" t="b">
        <f t="shared" ca="1" si="1"/>
        <v>0</v>
      </c>
      <c r="C17" s="6">
        <f ca="1">IF($B17,NA(),MATCH($A17,Tarievenlijst!$B:$B,0))</f>
        <v>15</v>
      </c>
      <c r="D17" s="2" t="str">
        <f ca="1">IF($B17,"",INDEX(Tarievenlijst!$I:$I,$C17))</f>
        <v>Dagbehandeling intensief (J&amp;O)</v>
      </c>
      <c r="G17" s="6" t="b">
        <f t="shared" ca="1" si="2"/>
        <v>0</v>
      </c>
      <c r="H17" s="6">
        <f ca="1">IF($G17,NA(),MATCH($A17,Tarievenlijst!$D:$D,0))</f>
        <v>21</v>
      </c>
      <c r="I17" s="2" t="str">
        <f ca="1">IF($G17,"",INDEX(Tarievenlijst!$I:$I,$H17))</f>
        <v>Categorie 45: a-specifieke toewijzing jeugdhulp ambulant</v>
      </c>
      <c r="K17" s="6" t="b">
        <f t="shared" ca="1" si="3"/>
        <v>0</v>
      </c>
      <c r="L17" s="6">
        <f ca="1">IF($K17,NA(),MATCH($A17,Tarievenlijst!$B:$B,0))</f>
        <v>15</v>
      </c>
      <c r="M17" s="2" t="str">
        <f ca="1">IF($K17,"",INDEX(Tarievenlijst!$I:$I,$L17))</f>
        <v>Dagbehandeling intensief (J&amp;O)</v>
      </c>
      <c r="O17" s="6" t="e">
        <f t="shared" si="4"/>
        <v>#REF!</v>
      </c>
      <c r="P17" s="6" t="e">
        <f>IF($O17,NA(),MATCH($A17,Tarievenlijst!#REF!,0))</f>
        <v>#REF!</v>
      </c>
      <c r="Q17" s="2" t="e">
        <f>IF($O17,"",INDEX(Tarievenlijst!$I:$I,$P17))</f>
        <v>#REF!</v>
      </c>
      <c r="T17" s="6" t="b">
        <f t="shared" si="5"/>
        <v>0</v>
      </c>
      <c r="U17" s="6">
        <f>IF($T17,NA(),MATCH($A17,Tarievenlijst!$F:$F,0))</f>
        <v>67</v>
      </c>
      <c r="V17" s="2" t="str">
        <f>IF($T17,"",INDEX(Tarievenlijst!$I:$I,$U17))</f>
        <v>Jeugdzorg Plus groep 3 kinderen</v>
      </c>
    </row>
    <row r="18" spans="1:22" x14ac:dyDescent="0.3">
      <c r="A18" s="6">
        <f t="shared" si="0"/>
        <v>4</v>
      </c>
      <c r="B18" s="6" t="b">
        <f t="shared" ca="1" si="1"/>
        <v>0</v>
      </c>
      <c r="C18" s="6">
        <f ca="1">IF($B18,NA(),MATCH($A18,Tarievenlijst!$B:$B,0))</f>
        <v>16</v>
      </c>
      <c r="D18" s="2" t="str">
        <f ca="1">IF($B18,"",INDEX(Tarievenlijst!$I:$I,$C18))</f>
        <v>Dagbesteding regulier (tarief vanaf 1.10.2022)</v>
      </c>
      <c r="G18" s="6" t="b">
        <f t="shared" ca="1" si="2"/>
        <v>0</v>
      </c>
      <c r="H18" s="6">
        <f ca="1">IF($G18,NA(),MATCH($A18,Tarievenlijst!$D:$D,0))</f>
        <v>32</v>
      </c>
      <c r="I18" s="2" t="str">
        <f ca="1">IF($G18,"",INDEX(Tarievenlijst!$I:$I,$H18))</f>
        <v>Categorie 50: Jeugdhulp op school</v>
      </c>
      <c r="K18" s="6" t="b">
        <f t="shared" ca="1" si="3"/>
        <v>0</v>
      </c>
      <c r="L18" s="6">
        <f ca="1">IF($K18,NA(),MATCH($A18,Tarievenlijst!$B:$B,0))</f>
        <v>16</v>
      </c>
      <c r="M18" s="2" t="str">
        <f ca="1">IF($K18,"",INDEX(Tarievenlijst!$I:$I,$L18))</f>
        <v>Dagbesteding regulier (tarief vanaf 1.10.2022)</v>
      </c>
      <c r="O18" s="6" t="e">
        <f t="shared" si="4"/>
        <v>#REF!</v>
      </c>
      <c r="P18" s="6" t="e">
        <f>IF($O18,NA(),MATCH($A18,Tarievenlijst!#REF!,0))</f>
        <v>#REF!</v>
      </c>
      <c r="Q18" s="2" t="e">
        <f>IF($O18,"",INDEX(Tarievenlijst!$I:$I,$P18))</f>
        <v>#REF!</v>
      </c>
      <c r="T18" s="6" t="b">
        <f t="shared" si="5"/>
        <v>0</v>
      </c>
      <c r="U18" s="6">
        <f>IF($T18,NA(),MATCH($A18,Tarievenlijst!$F:$F,0))</f>
        <v>68</v>
      </c>
      <c r="V18" s="2" t="str">
        <f>IF($T18,"",INDEX(Tarievenlijst!$I:$I,$U18))</f>
        <v>Jeugdzorg Plus ambulant</v>
      </c>
    </row>
    <row r="19" spans="1:22" x14ac:dyDescent="0.3">
      <c r="A19" s="6">
        <f t="shared" si="0"/>
        <v>5</v>
      </c>
      <c r="B19" s="6" t="b">
        <f t="shared" ca="1" si="1"/>
        <v>0</v>
      </c>
      <c r="C19" s="6">
        <f ca="1">IF($B19,NA(),MATCH($A19,Tarievenlijst!$B:$B,0))</f>
        <v>17</v>
      </c>
      <c r="D19" s="2" t="str">
        <f ca="1">IF($B19,"",INDEX(Tarievenlijst!$I:$I,$C19))</f>
        <v>Dagbesteding intensief</v>
      </c>
      <c r="G19" s="6" t="b">
        <f t="shared" ca="1" si="2"/>
        <v>0</v>
      </c>
      <c r="H19" s="6">
        <f ca="1">IF($G19,NA(),MATCH($A19,Tarievenlijst!$D:$D,0))</f>
        <v>40</v>
      </c>
      <c r="I19" s="2" t="str">
        <f ca="1">IF($G19,"",INDEX(Tarievenlijst!$I:$I,$H19))</f>
        <v>Categorie 51: a-specifieke toewijzing Generalistische basis-ggz / vaktherapie</v>
      </c>
      <c r="K19" s="6" t="b">
        <f t="shared" ca="1" si="3"/>
        <v>0</v>
      </c>
      <c r="L19" s="6">
        <f ca="1">IF($K19,NA(),MATCH($A19,Tarievenlijst!$B:$B,0))</f>
        <v>17</v>
      </c>
      <c r="M19" s="2" t="str">
        <f ca="1">IF($K19,"",INDEX(Tarievenlijst!$I:$I,$L19))</f>
        <v>Dagbesteding intensief</v>
      </c>
      <c r="O19" s="6" t="e">
        <f t="shared" si="4"/>
        <v>#REF!</v>
      </c>
      <c r="P19" s="6" t="e">
        <f>IF($O19,NA(),MATCH($A19,Tarievenlijst!#REF!,0))</f>
        <v>#REF!</v>
      </c>
      <c r="Q19" s="2" t="e">
        <f>IF($O19,"",INDEX(Tarievenlijst!$I:$I,$P19))</f>
        <v>#REF!</v>
      </c>
      <c r="T19" s="6" t="b">
        <f t="shared" si="5"/>
        <v>0</v>
      </c>
      <c r="U19" s="6">
        <f>IF($T19,NA(),MATCH($A19,Tarievenlijst!$F:$F,0))</f>
        <v>69</v>
      </c>
      <c r="V19" s="2" t="str">
        <f>IF($T19,"",INDEX(Tarievenlijst!$I:$I,$U19))</f>
        <v>Gezinshuis - regulier</v>
      </c>
    </row>
    <row r="20" spans="1:22" x14ac:dyDescent="0.3">
      <c r="A20" s="6">
        <f t="shared" si="0"/>
        <v>6</v>
      </c>
      <c r="B20" s="6" t="b">
        <f t="shared" ca="1" si="1"/>
        <v>0</v>
      </c>
      <c r="C20" s="6">
        <f ca="1">IF($B20,NA(),MATCH($A20,Tarievenlijst!$B:$B,0))</f>
        <v>18</v>
      </c>
      <c r="D20" s="2" t="str">
        <f ca="1">IF($B20,"",INDEX(Tarievenlijst!$I:$I,$C20))</f>
        <v>Naschoolse dagbesteding</v>
      </c>
      <c r="G20" s="6" t="b">
        <f t="shared" ca="1" si="2"/>
        <v>0</v>
      </c>
      <c r="H20" s="6">
        <f ca="1">IF($G20,NA(),MATCH($A20,Tarievenlijst!$D:$D,0))</f>
        <v>44</v>
      </c>
      <c r="I20" s="2" t="str">
        <f ca="1">IF($G20,"",INDEX(Tarievenlijst!$I:$I,$H20))</f>
        <v>Categorie 53: A-specifieke toewijzing Kindergeneeskunde</v>
      </c>
      <c r="K20" s="6" t="b">
        <f t="shared" ca="1" si="3"/>
        <v>0</v>
      </c>
      <c r="L20" s="6">
        <f ca="1">IF($K20,NA(),MATCH($A20,Tarievenlijst!$B:$B,0))</f>
        <v>18</v>
      </c>
      <c r="M20" s="2" t="str">
        <f ca="1">IF($K20,"",INDEX(Tarievenlijst!$I:$I,$L20))</f>
        <v>Naschoolse dagbesteding</v>
      </c>
      <c r="O20" s="6" t="e">
        <f t="shared" si="4"/>
        <v>#REF!</v>
      </c>
      <c r="P20" s="6" t="e">
        <f>IF($O20,NA(),MATCH($A20,Tarievenlijst!#REF!,0))</f>
        <v>#REF!</v>
      </c>
      <c r="Q20" s="2" t="e">
        <f>IF($O20,"",INDEX(Tarievenlijst!$I:$I,$P20))</f>
        <v>#REF!</v>
      </c>
      <c r="T20" s="6" t="b">
        <f t="shared" si="5"/>
        <v>0</v>
      </c>
      <c r="U20" s="6">
        <f>IF($T20,NA(),MATCH($A20,Tarievenlijst!$F:$F,0))</f>
        <v>70</v>
      </c>
      <c r="V20" s="2" t="str">
        <f>IF($T20,"",INDEX(Tarievenlijst!$I:$I,$U20))</f>
        <v>Gezinshuis - intensief</v>
      </c>
    </row>
    <row r="21" spans="1:22" x14ac:dyDescent="0.3">
      <c r="A21" s="6">
        <f t="shared" si="0"/>
        <v>7</v>
      </c>
      <c r="B21" s="6" t="b">
        <f t="shared" ca="1" si="1"/>
        <v>0</v>
      </c>
      <c r="C21" s="6">
        <f ca="1">IF($B21,NA(),MATCH($A21,Tarievenlijst!$B:$B,0))</f>
        <v>19</v>
      </c>
      <c r="D21" s="2" t="str">
        <f ca="1">IF($B21,"",INDEX(Tarievenlijst!$I:$I,$C21))</f>
        <v>Dagbehandeling Specialistisch (GGZ)</v>
      </c>
      <c r="G21" s="6" t="b">
        <f t="shared" ca="1" si="2"/>
        <v>0</v>
      </c>
      <c r="H21" s="6">
        <f ca="1">IF($G21,NA(),MATCH($A21,Tarievenlijst!$D:$D,0))</f>
        <v>50</v>
      </c>
      <c r="I21" s="2" t="str">
        <f ca="1">IF($G21,"",INDEX(Tarievenlijst!$I:$I,$H21))</f>
        <v>Categorie 54: A-specifieke toewijzing Jeugd GGZ</v>
      </c>
      <c r="K21" s="6" t="b">
        <f t="shared" ca="1" si="3"/>
        <v>0</v>
      </c>
      <c r="L21" s="6">
        <f ca="1">IF($K21,NA(),MATCH($A21,Tarievenlijst!$B:$B,0))</f>
        <v>19</v>
      </c>
      <c r="M21" s="2" t="str">
        <f ca="1">IF($K21,"",INDEX(Tarievenlijst!$I:$I,$L21))</f>
        <v>Dagbehandeling Specialistisch (GGZ)</v>
      </c>
      <c r="O21" s="6" t="e">
        <f t="shared" si="4"/>
        <v>#REF!</v>
      </c>
      <c r="P21" s="6" t="e">
        <f>IF($O21,NA(),MATCH($A21,Tarievenlijst!#REF!,0))</f>
        <v>#REF!</v>
      </c>
      <c r="Q21" s="2" t="e">
        <f>IF($O21,"",INDEX(Tarievenlijst!$I:$I,$P21))</f>
        <v>#REF!</v>
      </c>
      <c r="T21" s="6" t="b">
        <f t="shared" si="5"/>
        <v>0</v>
      </c>
      <c r="U21" s="6">
        <f>IF($T21,NA(),MATCH($A21,Tarievenlijst!$F:$F,0))</f>
        <v>71</v>
      </c>
      <c r="V21" s="2" t="str">
        <f>IF($T21,"",INDEX(Tarievenlijst!$I:$I,$U21))</f>
        <v>Pleegzorg regulier</v>
      </c>
    </row>
    <row r="22" spans="1:22" x14ac:dyDescent="0.3">
      <c r="A22" s="6">
        <f t="shared" si="0"/>
        <v>8</v>
      </c>
      <c r="B22" s="6" t="b">
        <f t="shared" ca="1" si="1"/>
        <v>0</v>
      </c>
      <c r="C22" s="6">
        <f ca="1">IF($B22,NA(),MATCH($A22,Tarievenlijst!$B:$B,0))</f>
        <v>22</v>
      </c>
      <c r="D22" s="2" t="str">
        <f ca="1">IF($B22,"",INDEX(Tarievenlijst!$I:$I,$C22))</f>
        <v>Multi-dimensionele Familie Therapie (MDFT)</v>
      </c>
      <c r="G22" s="6" t="b">
        <f t="shared" ca="1" si="2"/>
        <v>0</v>
      </c>
      <c r="H22" s="6">
        <f ca="1">IF($G22,NA(),MATCH($A22,Tarievenlijst!$D:$D,0))</f>
        <v>51</v>
      </c>
      <c r="I22" s="2" t="str">
        <f ca="1">IF($G22,"",INDEX(Tarievenlijst!$I:$I,$H22))</f>
        <v>Categorie 54: A-specifieke toewijzing Jeugd GGZ (hoogspecialistisch / forensisch)</v>
      </c>
      <c r="K22" s="6" t="b">
        <f t="shared" ca="1" si="3"/>
        <v>0</v>
      </c>
      <c r="L22" s="6">
        <f ca="1">IF($K22,NA(),MATCH($A22,Tarievenlijst!$B:$B,0))</f>
        <v>22</v>
      </c>
      <c r="M22" s="2" t="str">
        <f ca="1">IF($K22,"",INDEX(Tarievenlijst!$I:$I,$L22))</f>
        <v>Multi-dimensionele Familie Therapie (MDFT)</v>
      </c>
      <c r="O22" s="6" t="e">
        <f t="shared" si="4"/>
        <v>#REF!</v>
      </c>
      <c r="P22" s="6" t="e">
        <f>IF($O22,NA(),MATCH($A22,Tarievenlijst!#REF!,0))</f>
        <v>#REF!</v>
      </c>
      <c r="Q22" s="2" t="e">
        <f>IF($O22,"",INDEX(Tarievenlijst!$I:$I,$P22))</f>
        <v>#REF!</v>
      </c>
      <c r="T22" s="6" t="b">
        <f t="shared" si="5"/>
        <v>0</v>
      </c>
      <c r="U22" s="6">
        <f>IF($T22,NA(),MATCH($A22,Tarievenlijst!$F:$F,0))</f>
        <v>72</v>
      </c>
      <c r="V22" s="2" t="str">
        <f>IF($T22,"",INDEX(Tarievenlijst!$I:$I,$U22))</f>
        <v>Pleegzorg deeltijd</v>
      </c>
    </row>
    <row r="23" spans="1:22" x14ac:dyDescent="0.3">
      <c r="A23" s="6">
        <f t="shared" si="0"/>
        <v>9</v>
      </c>
      <c r="B23" s="6" t="b">
        <f t="shared" ca="1" si="1"/>
        <v>0</v>
      </c>
      <c r="C23" s="6">
        <f ca="1">IF($B23,NA(),MATCH($A23,Tarievenlijst!$B:$B,0))</f>
        <v>23</v>
      </c>
      <c r="D23" s="2" t="str">
        <f ca="1">IF($B23,"",INDEX(Tarievenlijst!$I:$I,$C23))</f>
        <v>Gezinsbehandeling</v>
      </c>
      <c r="G23" s="6" t="b">
        <f t="shared" ca="1" si="2"/>
        <v>1</v>
      </c>
      <c r="H23" s="6" t="e">
        <f ca="1">IF($G23,NA(),MATCH($A23,Tarievenlijst!$D:$D,0))</f>
        <v>#N/A</v>
      </c>
      <c r="I23" s="2" t="str">
        <f ca="1">IF($G23,"",INDEX(Tarievenlijst!$I:$I,$H23))</f>
        <v/>
      </c>
      <c r="K23" s="6" t="b">
        <f t="shared" ca="1" si="3"/>
        <v>0</v>
      </c>
      <c r="L23" s="6">
        <f ca="1">IF($K23,NA(),MATCH($A23,Tarievenlijst!$B:$B,0))</f>
        <v>23</v>
      </c>
      <c r="M23" s="2" t="str">
        <f ca="1">IF($K23,"",INDEX(Tarievenlijst!$I:$I,$L23))</f>
        <v>Gezinsbehandeling</v>
      </c>
      <c r="O23" s="6" t="e">
        <f t="shared" si="4"/>
        <v>#REF!</v>
      </c>
      <c r="P23" s="6" t="e">
        <f>IF($O23,NA(),MATCH($A23,Tarievenlijst!#REF!,0))</f>
        <v>#REF!</v>
      </c>
      <c r="Q23" s="2" t="e">
        <f>IF($O23,"",INDEX(Tarievenlijst!$I:$I,$P23))</f>
        <v>#REF!</v>
      </c>
      <c r="T23" s="6" t="b">
        <f t="shared" si="5"/>
        <v>0</v>
      </c>
      <c r="U23" s="6">
        <f>IF($T23,NA(),MATCH($A23,Tarievenlijst!$F:$F,0))</f>
        <v>73</v>
      </c>
      <c r="V23" s="2" t="str">
        <f>IF($T23,"",INDEX(Tarievenlijst!$I:$I,$U23))</f>
        <v>Pleegzorg toeslag intensief</v>
      </c>
    </row>
    <row r="24" spans="1:22" x14ac:dyDescent="0.3">
      <c r="A24" s="6">
        <f t="shared" si="0"/>
        <v>10</v>
      </c>
      <c r="B24" s="6" t="b">
        <f t="shared" ca="1" si="1"/>
        <v>0</v>
      </c>
      <c r="C24" s="6">
        <f ca="1">IF($B24,NA(),MATCH($A24,Tarievenlijst!$B:$B,0))</f>
        <v>24</v>
      </c>
      <c r="D24" s="2" t="str">
        <f ca="1">IF($B24,"",INDEX(Tarievenlijst!$I:$I,$C24))</f>
        <v>Basisdiagnostiek</v>
      </c>
      <c r="G24" s="6" t="b">
        <f t="shared" ca="1" si="2"/>
        <v>1</v>
      </c>
      <c r="H24" s="6" t="e">
        <f ca="1">IF($G24,NA(),MATCH($A24,Tarievenlijst!$D:$D,0))</f>
        <v>#N/A</v>
      </c>
      <c r="I24" s="2" t="str">
        <f ca="1">IF($G24,"",INDEX(Tarievenlijst!$I:$I,$H24))</f>
        <v/>
      </c>
      <c r="K24" s="6" t="b">
        <f t="shared" ca="1" si="3"/>
        <v>0</v>
      </c>
      <c r="L24" s="6">
        <f ca="1">IF($K24,NA(),MATCH($A24,Tarievenlijst!$B:$B,0))</f>
        <v>24</v>
      </c>
      <c r="M24" s="2" t="str">
        <f ca="1">IF($K24,"",INDEX(Tarievenlijst!$I:$I,$L24))</f>
        <v>Basisdiagnostiek</v>
      </c>
      <c r="O24" s="6" t="e">
        <f t="shared" si="4"/>
        <v>#REF!</v>
      </c>
      <c r="P24" s="6" t="e">
        <f>IF($O24,NA(),MATCH($A24,Tarievenlijst!#REF!,0))</f>
        <v>#REF!</v>
      </c>
      <c r="Q24" s="2" t="e">
        <f>IF($O24,"",INDEX(Tarievenlijst!$I:$I,$P24))</f>
        <v>#REF!</v>
      </c>
      <c r="T24" s="6" t="b">
        <f t="shared" si="5"/>
        <v>0</v>
      </c>
      <c r="U24" s="6">
        <f>IF($T24,NA(),MATCH($A24,Tarievenlijst!$F:$F,0))</f>
        <v>74</v>
      </c>
      <c r="V24" s="2" t="str">
        <f>IF($T24,"",INDEX(Tarievenlijst!$I:$I,$U24))</f>
        <v>24 uur behandelgroep (groepsgr. 7)</v>
      </c>
    </row>
    <row r="25" spans="1:22" x14ac:dyDescent="0.3">
      <c r="A25" s="6">
        <f t="shared" si="0"/>
        <v>11</v>
      </c>
      <c r="B25" s="6" t="b">
        <f t="shared" ca="1" si="1"/>
        <v>0</v>
      </c>
      <c r="C25" s="6">
        <f ca="1">IF($B25,NA(),MATCH($A25,Tarievenlijst!$B:$B,0))</f>
        <v>25</v>
      </c>
      <c r="D25" s="2" t="str">
        <f ca="1">IF($B25,"",INDEX(Tarievenlijst!$I:$I,$C25))</f>
        <v>Begeleiding Basis</v>
      </c>
      <c r="G25" s="6" t="b">
        <f t="shared" ca="1" si="2"/>
        <v>1</v>
      </c>
      <c r="H25" s="6" t="e">
        <f ca="1">IF($G25,NA(),MATCH($A25,Tarievenlijst!$D:$D,0))</f>
        <v>#N/A</v>
      </c>
      <c r="I25" s="2" t="str">
        <f ca="1">IF($G25,"",INDEX(Tarievenlijst!$I:$I,$H25))</f>
        <v/>
      </c>
      <c r="K25" s="6" t="b">
        <f t="shared" ca="1" si="3"/>
        <v>0</v>
      </c>
      <c r="L25" s="6">
        <f ca="1">IF($K25,NA(),MATCH($A25,Tarievenlijst!$B:$B,0))</f>
        <v>25</v>
      </c>
      <c r="M25" s="2" t="str">
        <f ca="1">IF($K25,"",INDEX(Tarievenlijst!$I:$I,$L25))</f>
        <v>Begeleiding Basis</v>
      </c>
      <c r="O25" s="6" t="e">
        <f t="shared" si="4"/>
        <v>#REF!</v>
      </c>
      <c r="P25" s="6" t="e">
        <f>IF($O25,NA(),MATCH($A25,Tarievenlijst!#REF!,0))</f>
        <v>#REF!</v>
      </c>
      <c r="Q25" s="2" t="e">
        <f>IF($O25,"",INDEX(Tarievenlijst!$I:$I,$P25))</f>
        <v>#REF!</v>
      </c>
      <c r="T25" s="6" t="b">
        <f t="shared" si="5"/>
        <v>0</v>
      </c>
      <c r="U25" s="6">
        <f>IF($T25,NA(),MATCH($A25,Tarievenlijst!$F:$F,0))</f>
        <v>75</v>
      </c>
      <c r="V25" s="2" t="str">
        <f>IF($T25,"",INDEX(Tarievenlijst!$I:$I,$U25))</f>
        <v>IKB Hechting Pluryn</v>
      </c>
    </row>
    <row r="26" spans="1:22" x14ac:dyDescent="0.3">
      <c r="A26" s="6">
        <f t="shared" si="0"/>
        <v>12</v>
      </c>
      <c r="B26" s="6" t="b">
        <f t="shared" ca="1" si="1"/>
        <v>0</v>
      </c>
      <c r="C26" s="6">
        <f ca="1">IF($B26,NA(),MATCH($A26,Tarievenlijst!$B:$B,0))</f>
        <v>26</v>
      </c>
      <c r="D26" s="2" t="str">
        <f ca="1">IF($B26,"",INDEX(Tarievenlijst!$I:$I,$C26))</f>
        <v>Begeleiding regulier</v>
      </c>
      <c r="G26" s="6" t="b">
        <f t="shared" ca="1" si="2"/>
        <v>1</v>
      </c>
      <c r="H26" s="6" t="e">
        <f ca="1">IF($G26,NA(),MATCH($A26,Tarievenlijst!$D:$D,0))</f>
        <v>#N/A</v>
      </c>
      <c r="I26" s="2" t="str">
        <f ca="1">IF($G26,"",INDEX(Tarievenlijst!$I:$I,$H26))</f>
        <v/>
      </c>
      <c r="K26" s="6" t="b">
        <f t="shared" ca="1" si="3"/>
        <v>0</v>
      </c>
      <c r="L26" s="6">
        <f ca="1">IF($K26,NA(),MATCH($A26,Tarievenlijst!$B:$B,0))</f>
        <v>26</v>
      </c>
      <c r="M26" s="2" t="str">
        <f ca="1">IF($K26,"",INDEX(Tarievenlijst!$I:$I,$L26))</f>
        <v>Begeleiding regulier</v>
      </c>
      <c r="O26" s="6" t="e">
        <f t="shared" si="4"/>
        <v>#REF!</v>
      </c>
      <c r="P26" s="6" t="e">
        <f>IF($O26,NA(),MATCH($A26,Tarievenlijst!#REF!,0))</f>
        <v>#REF!</v>
      </c>
      <c r="Q26" s="2" t="e">
        <f>IF($O26,"",INDEX(Tarievenlijst!$I:$I,$P26))</f>
        <v>#REF!</v>
      </c>
      <c r="T26" s="6" t="b">
        <f t="shared" si="5"/>
        <v>0</v>
      </c>
      <c r="U26" s="6">
        <f>IF($T26,NA(),MATCH($A26,Tarievenlijst!$F:$F,0))</f>
        <v>76</v>
      </c>
      <c r="V26" s="2" t="str">
        <f>IF($T26,"",INDEX(Tarievenlijst!$I:$I,$U26))</f>
        <v>IKB ASS Pluryn</v>
      </c>
    </row>
    <row r="27" spans="1:22" x14ac:dyDescent="0.3">
      <c r="A27" s="6">
        <f t="shared" si="0"/>
        <v>13</v>
      </c>
      <c r="B27" s="6" t="b">
        <f t="shared" ca="1" si="1"/>
        <v>0</v>
      </c>
      <c r="C27" s="6">
        <f ca="1">IF($B27,NA(),MATCH($A27,Tarievenlijst!$B:$B,0))</f>
        <v>27</v>
      </c>
      <c r="D27" s="2" t="str">
        <f ca="1">IF($B27,"",INDEX(Tarievenlijst!$I:$I,$C27))</f>
        <v>Begeleiding specialistisch</v>
      </c>
      <c r="G27" s="6" t="b">
        <f t="shared" ca="1" si="2"/>
        <v>1</v>
      </c>
      <c r="H27" s="6" t="e">
        <f ca="1">IF($G27,NA(),MATCH($A27,Tarievenlijst!$D:$D,0))</f>
        <v>#N/A</v>
      </c>
      <c r="I27" s="2" t="str">
        <f ca="1">IF($G27,"",INDEX(Tarievenlijst!$I:$I,$H27))</f>
        <v/>
      </c>
      <c r="K27" s="6" t="b">
        <f t="shared" ca="1" si="3"/>
        <v>0</v>
      </c>
      <c r="L27" s="6">
        <f ca="1">IF($K27,NA(),MATCH($A27,Tarievenlijst!$B:$B,0))</f>
        <v>27</v>
      </c>
      <c r="M27" s="2" t="str">
        <f ca="1">IF($K27,"",INDEX(Tarievenlijst!$I:$I,$L27))</f>
        <v>Begeleiding specialistisch</v>
      </c>
      <c r="O27" s="6" t="e">
        <f t="shared" si="4"/>
        <v>#REF!</v>
      </c>
      <c r="P27" s="6" t="e">
        <f>IF($O27,NA(),MATCH($A27,Tarievenlijst!#REF!,0))</f>
        <v>#REF!</v>
      </c>
      <c r="Q27" s="2" t="e">
        <f>IF($O27,"",INDEX(Tarievenlijst!$I:$I,$P27))</f>
        <v>#REF!</v>
      </c>
      <c r="T27" s="6" t="b">
        <f t="shared" si="5"/>
        <v>0</v>
      </c>
      <c r="U27" s="6">
        <f>IF($T27,NA(),MATCH($A27,Tarievenlijst!$F:$F,0))</f>
        <v>78</v>
      </c>
      <c r="V27" s="2" t="str">
        <f>IF($T27,"",INDEX(Tarievenlijst!$I:$I,$U27))</f>
        <v>HIC - GGZ</v>
      </c>
    </row>
    <row r="28" spans="1:22" x14ac:dyDescent="0.3">
      <c r="A28" s="6">
        <f t="shared" si="0"/>
        <v>14</v>
      </c>
      <c r="B28" s="6" t="b">
        <f t="shared" ca="1" si="1"/>
        <v>0</v>
      </c>
      <c r="C28" s="6">
        <f ca="1">IF($B28,NA(),MATCH($A28,Tarievenlijst!$B:$B,0))</f>
        <v>28</v>
      </c>
      <c r="D28" s="2" t="str">
        <f ca="1">IF($B28,"",INDEX(Tarievenlijst!$I:$I,$C28))</f>
        <v>Behandeling J&amp;O</v>
      </c>
      <c r="G28" s="6" t="b">
        <f t="shared" ca="1" si="2"/>
        <v>1</v>
      </c>
      <c r="H28" s="6" t="e">
        <f ca="1">IF($G28,NA(),MATCH($A28,Tarievenlijst!$D:$D,0))</f>
        <v>#N/A</v>
      </c>
      <c r="I28" s="2" t="str">
        <f ca="1">IF($G28,"",INDEX(Tarievenlijst!$I:$I,$H28))</f>
        <v/>
      </c>
      <c r="K28" s="6" t="b">
        <f t="shared" ca="1" si="3"/>
        <v>0</v>
      </c>
      <c r="L28" s="6">
        <f ca="1">IF($K28,NA(),MATCH($A28,Tarievenlijst!$B:$B,0))</f>
        <v>28</v>
      </c>
      <c r="M28" s="2" t="str">
        <f ca="1">IF($K28,"",INDEX(Tarievenlijst!$I:$I,$L28))</f>
        <v>Behandeling J&amp;O</v>
      </c>
      <c r="O28" s="6" t="e">
        <f t="shared" si="4"/>
        <v>#REF!</v>
      </c>
      <c r="P28" s="6" t="e">
        <f>IF($O28,NA(),MATCH($A28,Tarievenlijst!#REF!,0))</f>
        <v>#REF!</v>
      </c>
      <c r="Q28" s="2" t="e">
        <f>IF($O28,"",INDEX(Tarievenlijst!$I:$I,$P28))</f>
        <v>#REF!</v>
      </c>
      <c r="T28" s="6" t="b">
        <f t="shared" si="5"/>
        <v>0</v>
      </c>
      <c r="U28" s="6">
        <f>IF($T28,NA(),MATCH($A28,Tarievenlijst!$F:$F,0))</f>
        <v>79</v>
      </c>
      <c r="V28" s="2" t="str">
        <f>IF($T28,"",INDEX(Tarievenlijst!$I:$I,$U28))</f>
        <v>Verblijf met behandeling</v>
      </c>
    </row>
    <row r="29" spans="1:22" x14ac:dyDescent="0.3">
      <c r="A29" s="6">
        <f t="shared" si="0"/>
        <v>15</v>
      </c>
      <c r="B29" s="6" t="b">
        <f t="shared" ca="1" si="1"/>
        <v>0</v>
      </c>
      <c r="C29" s="6">
        <f ca="1">IF($B29,NA(),MATCH($A29,Tarievenlijst!$B:$B,0))</f>
        <v>29</v>
      </c>
      <c r="D29" s="2" t="str">
        <f ca="1">IF($B29,"",INDEX(Tarievenlijst!$I:$I,$C29))</f>
        <v>Behandeling VG</v>
      </c>
      <c r="G29" s="6" t="b">
        <f t="shared" ca="1" si="2"/>
        <v>1</v>
      </c>
      <c r="H29" s="6" t="e">
        <f ca="1">IF($G29,NA(),MATCH($A29,Tarievenlijst!$D:$D,0))</f>
        <v>#N/A</v>
      </c>
      <c r="I29" s="2" t="str">
        <f ca="1">IF($G29,"",INDEX(Tarievenlijst!$I:$I,$H29))</f>
        <v/>
      </c>
      <c r="K29" s="6" t="b">
        <f t="shared" ca="1" si="3"/>
        <v>0</v>
      </c>
      <c r="L29" s="6">
        <f ca="1">IF($K29,NA(),MATCH($A29,Tarievenlijst!$B:$B,0))</f>
        <v>29</v>
      </c>
      <c r="M29" s="2" t="str">
        <f ca="1">IF($K29,"",INDEX(Tarievenlijst!$I:$I,$L29))</f>
        <v>Behandeling VG</v>
      </c>
      <c r="O29" s="6" t="e">
        <f t="shared" si="4"/>
        <v>#REF!</v>
      </c>
      <c r="P29" s="6" t="e">
        <f>IF($O29,NA(),MATCH($A29,Tarievenlijst!#REF!,0))</f>
        <v>#REF!</v>
      </c>
      <c r="Q29" s="2" t="e">
        <f>IF($O29,"",INDEX(Tarievenlijst!$I:$I,$P29))</f>
        <v>#REF!</v>
      </c>
      <c r="T29" s="6" t="b">
        <f t="shared" si="5"/>
        <v>0</v>
      </c>
      <c r="U29" s="6">
        <f>IF($T29,NA(),MATCH($A29,Tarievenlijst!$F:$F,0))</f>
        <v>80</v>
      </c>
      <c r="V29" s="2" t="str">
        <f>IF($T29,"",INDEX(Tarievenlijst!$I:$I,$U29))</f>
        <v>Verblijf met behandeling - intensief</v>
      </c>
    </row>
    <row r="30" spans="1:22" x14ac:dyDescent="0.3">
      <c r="A30" s="6">
        <f t="shared" si="0"/>
        <v>16</v>
      </c>
      <c r="B30" s="6" t="b">
        <f t="shared" ca="1" si="1"/>
        <v>0</v>
      </c>
      <c r="C30" s="6">
        <f ca="1">IF($B30,NA(),MATCH($A30,Tarievenlijst!$B:$B,0))</f>
        <v>30</v>
      </c>
      <c r="D30" s="2" t="str">
        <f ca="1">IF($B30,"",INDEX(Tarievenlijst!$I:$I,$C30))</f>
        <v>Ervaringsdeskundige</v>
      </c>
      <c r="G30" s="6" t="b">
        <f t="shared" ca="1" si="2"/>
        <v>1</v>
      </c>
      <c r="H30" s="6" t="e">
        <f ca="1">IF($G30,NA(),MATCH($A30,Tarievenlijst!$D:$D,0))</f>
        <v>#N/A</v>
      </c>
      <c r="I30" s="2" t="str">
        <f ca="1">IF($G30,"",INDEX(Tarievenlijst!$I:$I,$H30))</f>
        <v/>
      </c>
      <c r="K30" s="6" t="b">
        <f t="shared" ca="1" si="3"/>
        <v>0</v>
      </c>
      <c r="L30" s="6">
        <f ca="1">IF($K30,NA(),MATCH($A30,Tarievenlijst!$B:$B,0))</f>
        <v>30</v>
      </c>
      <c r="M30" s="2" t="str">
        <f ca="1">IF($K30,"",INDEX(Tarievenlijst!$I:$I,$L30))</f>
        <v>Ervaringsdeskundige</v>
      </c>
      <c r="O30" s="6" t="e">
        <f t="shared" si="4"/>
        <v>#REF!</v>
      </c>
      <c r="P30" s="6" t="e">
        <f>IF($O30,NA(),MATCH($A30,Tarievenlijst!#REF!,0))</f>
        <v>#REF!</v>
      </c>
      <c r="Q30" s="2" t="e">
        <f>IF($O30,"",INDEX(Tarievenlijst!$I:$I,$P30))</f>
        <v>#REF!</v>
      </c>
      <c r="T30" s="6" t="b">
        <f t="shared" si="5"/>
        <v>0</v>
      </c>
      <c r="U30" s="6">
        <f>IF($T30,NA(),MATCH($A30,Tarievenlijst!$F:$F,0))</f>
        <v>81</v>
      </c>
      <c r="V30" s="2" t="str">
        <f>IF($T30,"",INDEX(Tarievenlijst!$I:$I,$U30))</f>
        <v>Verblijf met behandeling - 3 milieu</v>
      </c>
    </row>
    <row r="31" spans="1:22" x14ac:dyDescent="0.3">
      <c r="A31" s="6">
        <f t="shared" si="0"/>
        <v>17</v>
      </c>
      <c r="B31" s="6" t="b">
        <f t="shared" ca="1" si="1"/>
        <v>0</v>
      </c>
      <c r="C31" s="6">
        <f ca="1">IF($B31,NA(),MATCH($A31,Tarievenlijst!$B:$B,0))</f>
        <v>33</v>
      </c>
      <c r="D31" s="2" t="str">
        <f ca="1">IF($B31,"",INDEX(Tarievenlijst!$I:$I,$C31))</f>
        <v>JoS: Begeleiding Basis</v>
      </c>
      <c r="G31" s="6" t="b">
        <f t="shared" ca="1" si="2"/>
        <v>1</v>
      </c>
      <c r="H31" s="6" t="e">
        <f ca="1">IF($G31,NA(),MATCH($A31,Tarievenlijst!$D:$D,0))</f>
        <v>#N/A</v>
      </c>
      <c r="I31" s="2" t="str">
        <f ca="1">IF($G31,"",INDEX(Tarievenlijst!$I:$I,$H31))</f>
        <v/>
      </c>
      <c r="K31" s="6" t="b">
        <f t="shared" ca="1" si="3"/>
        <v>0</v>
      </c>
      <c r="L31" s="6">
        <f ca="1">IF($K31,NA(),MATCH($A31,Tarievenlijst!$B:$B,0))</f>
        <v>33</v>
      </c>
      <c r="M31" s="2" t="str">
        <f ca="1">IF($K31,"",INDEX(Tarievenlijst!$I:$I,$L31))</f>
        <v>JoS: Begeleiding Basis</v>
      </c>
      <c r="O31" s="6" t="e">
        <f t="shared" si="4"/>
        <v>#REF!</v>
      </c>
      <c r="P31" s="6" t="e">
        <f>IF($O31,NA(),MATCH($A31,Tarievenlijst!#REF!,0))</f>
        <v>#REF!</v>
      </c>
      <c r="Q31" s="2" t="e">
        <f>IF($O31,"",INDEX(Tarievenlijst!$I:$I,$P31))</f>
        <v>#REF!</v>
      </c>
      <c r="T31" s="6" t="b">
        <f t="shared" si="5"/>
        <v>0</v>
      </c>
      <c r="U31" s="6">
        <f>IF($T31,NA(),MATCH($A31,Tarievenlijst!$F:$F,0))</f>
        <v>82</v>
      </c>
      <c r="V31" s="2" t="str">
        <f>IF($T31,"",INDEX(Tarievenlijst!$I:$I,$U31))</f>
        <v>Verblijf met behandeling - 3 milieu VG</v>
      </c>
    </row>
    <row r="32" spans="1:22" x14ac:dyDescent="0.3">
      <c r="A32" s="6">
        <f t="shared" si="0"/>
        <v>18</v>
      </c>
      <c r="B32" s="6" t="b">
        <f t="shared" ca="1" si="1"/>
        <v>0</v>
      </c>
      <c r="C32" s="6">
        <f ca="1">IF($B32,NA(),MATCH($A32,Tarievenlijst!$B:$B,0))</f>
        <v>34</v>
      </c>
      <c r="D32" s="2" t="str">
        <f ca="1">IF($B32,"",INDEX(Tarievenlijst!$I:$I,$C32))</f>
        <v>JoS: Begeleiding regulier</v>
      </c>
      <c r="G32" s="6" t="b">
        <f t="shared" ca="1" si="2"/>
        <v>1</v>
      </c>
      <c r="H32" s="6" t="e">
        <f ca="1">IF($G32,NA(),MATCH($A32,Tarievenlijst!$D:$D,0))</f>
        <v>#N/A</v>
      </c>
      <c r="I32" s="2" t="str">
        <f ca="1">IF($G32,"",INDEX(Tarievenlijst!$I:$I,$H32))</f>
        <v/>
      </c>
      <c r="K32" s="6" t="b">
        <f t="shared" ca="1" si="3"/>
        <v>0</v>
      </c>
      <c r="L32" s="6">
        <f ca="1">IF($K32,NA(),MATCH($A32,Tarievenlijst!$B:$B,0))</f>
        <v>34</v>
      </c>
      <c r="M32" s="2" t="str">
        <f ca="1">IF($K32,"",INDEX(Tarievenlijst!$I:$I,$L32))</f>
        <v>JoS: Begeleiding regulier</v>
      </c>
      <c r="O32" s="6" t="e">
        <f t="shared" si="4"/>
        <v>#REF!</v>
      </c>
      <c r="P32" s="6" t="e">
        <f>IF($O32,NA(),MATCH($A32,Tarievenlijst!#REF!,0))</f>
        <v>#REF!</v>
      </c>
      <c r="Q32" s="2" t="e">
        <f>IF($O32,"",INDEX(Tarievenlijst!$I:$I,$P32))</f>
        <v>#REF!</v>
      </c>
      <c r="T32" s="6" t="b">
        <f t="shared" si="5"/>
        <v>0</v>
      </c>
      <c r="U32" s="6">
        <f>IF($T32,NA(),MATCH($A32,Tarievenlijst!$F:$F,0))</f>
        <v>83</v>
      </c>
      <c r="V32" s="2" t="str">
        <f>IF($T32,"",INDEX(Tarievenlijst!$I:$I,$U32))</f>
        <v>Logeren Regulier</v>
      </c>
    </row>
    <row r="33" spans="1:22" x14ac:dyDescent="0.3">
      <c r="A33" s="6">
        <f t="shared" si="0"/>
        <v>19</v>
      </c>
      <c r="B33" s="6" t="b">
        <f t="shared" ca="1" si="1"/>
        <v>0</v>
      </c>
      <c r="C33" s="6">
        <f ca="1">IF($B33,NA(),MATCH($A33,Tarievenlijst!$B:$B,0))</f>
        <v>35</v>
      </c>
      <c r="D33" s="2" t="str">
        <f ca="1">IF($B33,"",INDEX(Tarievenlijst!$I:$I,$C33))</f>
        <v>JoS: Begeleiding specialistisch</v>
      </c>
      <c r="G33" s="6" t="b">
        <f t="shared" ca="1" si="2"/>
        <v>1</v>
      </c>
      <c r="H33" s="6" t="e">
        <f ca="1">IF($G33,NA(),MATCH($A33,Tarievenlijst!$D:$D,0))</f>
        <v>#N/A</v>
      </c>
      <c r="I33" s="2" t="str">
        <f ca="1">IF($G33,"",INDEX(Tarievenlijst!$I:$I,$H33))</f>
        <v/>
      </c>
      <c r="K33" s="6" t="b">
        <f t="shared" ca="1" si="3"/>
        <v>0</v>
      </c>
      <c r="L33" s="6">
        <f ca="1">IF($K33,NA(),MATCH($A33,Tarievenlijst!$B:$B,0))</f>
        <v>35</v>
      </c>
      <c r="M33" s="2" t="str">
        <f ca="1">IF($K33,"",INDEX(Tarievenlijst!$I:$I,$L33))</f>
        <v>JoS: Begeleiding specialistisch</v>
      </c>
      <c r="O33" s="6" t="e">
        <f t="shared" si="4"/>
        <v>#REF!</v>
      </c>
      <c r="P33" s="6" t="e">
        <f>IF($O33,NA(),MATCH($A33,Tarievenlijst!#REF!,0))</f>
        <v>#REF!</v>
      </c>
      <c r="Q33" s="2" t="e">
        <f>IF($O33,"",INDEX(Tarievenlijst!$I:$I,$P33))</f>
        <v>#REF!</v>
      </c>
      <c r="T33" s="6" t="b">
        <f t="shared" si="5"/>
        <v>0</v>
      </c>
      <c r="U33" s="6">
        <f>IF($T33,NA(),MATCH($A33,Tarievenlijst!$F:$F,0))</f>
        <v>84</v>
      </c>
      <c r="V33" s="2" t="str">
        <f>IF($T33,"",INDEX(Tarievenlijst!$I:$I,$U33))</f>
        <v>Logeren intensief</v>
      </c>
    </row>
    <row r="34" spans="1:22" x14ac:dyDescent="0.3">
      <c r="A34" s="6">
        <f t="shared" si="0"/>
        <v>20</v>
      </c>
      <c r="B34" s="6" t="b">
        <f t="shared" ca="1" si="1"/>
        <v>0</v>
      </c>
      <c r="C34" s="6">
        <f ca="1">IF($B34,NA(),MATCH($A34,Tarievenlijst!$B:$B,0))</f>
        <v>36</v>
      </c>
      <c r="D34" s="2" t="str">
        <f ca="1">IF($B34,"",INDEX(Tarievenlijst!$I:$I,$C34))</f>
        <v>JoS: GGZ regulier/ generalistisch (basis GGZ)</v>
      </c>
      <c r="G34" s="6" t="b">
        <f t="shared" ca="1" si="2"/>
        <v>1</v>
      </c>
      <c r="H34" s="6" t="e">
        <f ca="1">IF($G34,NA(),MATCH($A34,Tarievenlijst!$D:$D,0))</f>
        <v>#N/A</v>
      </c>
      <c r="I34" s="2" t="str">
        <f ca="1">IF($G34,"",INDEX(Tarievenlijst!$I:$I,$H34))</f>
        <v/>
      </c>
      <c r="K34" s="6" t="b">
        <f t="shared" ca="1" si="3"/>
        <v>0</v>
      </c>
      <c r="L34" s="6">
        <f ca="1">IF($K34,NA(),MATCH($A34,Tarievenlijst!$B:$B,0))</f>
        <v>36</v>
      </c>
      <c r="M34" s="2" t="str">
        <f ca="1">IF($K34,"",INDEX(Tarievenlijst!$I:$I,$L34))</f>
        <v>JoS: GGZ regulier/ generalistisch (basis GGZ)</v>
      </c>
      <c r="O34" s="6" t="e">
        <f t="shared" si="4"/>
        <v>#REF!</v>
      </c>
      <c r="P34" s="6" t="e">
        <f>IF($O34,NA(),MATCH($A34,Tarievenlijst!#REF!,0))</f>
        <v>#REF!</v>
      </c>
      <c r="Q34" s="2" t="e">
        <f>IF($O34,"",INDEX(Tarievenlijst!$I:$I,$P34))</f>
        <v>#REF!</v>
      </c>
      <c r="T34" s="6" t="b">
        <f t="shared" si="5"/>
        <v>0</v>
      </c>
      <c r="U34" s="6">
        <f>IF($T34,NA(),MATCH($A34,Tarievenlijst!$F:$F,0))</f>
        <v>85</v>
      </c>
      <c r="V34" s="2" t="str">
        <f>IF($T34,"",INDEX(Tarievenlijst!$I:$I,$U34))</f>
        <v>Logeren extra intensief</v>
      </c>
    </row>
    <row r="35" spans="1:22" x14ac:dyDescent="0.3">
      <c r="A35" s="6">
        <f t="shared" si="0"/>
        <v>21</v>
      </c>
      <c r="B35" s="6" t="b">
        <f t="shared" ca="1" si="1"/>
        <v>0</v>
      </c>
      <c r="C35" s="6">
        <f ca="1">IF($B35,NA(),MATCH($A35,Tarievenlijst!$B:$B,0))</f>
        <v>37</v>
      </c>
      <c r="D35" s="2" t="str">
        <f ca="1">IF($B35,"",INDEX(Tarievenlijst!$I:$I,$C35))</f>
        <v>JoS: Persoonlijke verzorging</v>
      </c>
      <c r="G35" s="6" t="b">
        <f t="shared" ca="1" si="2"/>
        <v>1</v>
      </c>
      <c r="H35" s="6" t="e">
        <f ca="1">IF($G35,NA(),MATCH($A35,Tarievenlijst!$D:$D,0))</f>
        <v>#N/A</v>
      </c>
      <c r="I35" s="2" t="str">
        <f ca="1">IF($G35,"",INDEX(Tarievenlijst!$I:$I,$H35))</f>
        <v/>
      </c>
      <c r="K35" s="6" t="b">
        <f t="shared" ca="1" si="3"/>
        <v>0</v>
      </c>
      <c r="L35" s="6">
        <f ca="1">IF($K35,NA(),MATCH($A35,Tarievenlijst!$B:$B,0))</f>
        <v>37</v>
      </c>
      <c r="M35" s="2" t="str">
        <f ca="1">IF($K35,"",INDEX(Tarievenlijst!$I:$I,$L35))</f>
        <v>JoS: Persoonlijke verzorging</v>
      </c>
      <c r="O35" s="6" t="e">
        <f t="shared" si="4"/>
        <v>#REF!</v>
      </c>
      <c r="P35" s="6" t="e">
        <f>IF($O35,NA(),MATCH($A35,Tarievenlijst!#REF!,0))</f>
        <v>#REF!</v>
      </c>
      <c r="Q35" s="2" t="e">
        <f>IF($O35,"",INDEX(Tarievenlijst!$I:$I,$P35))</f>
        <v>#REF!</v>
      </c>
      <c r="T35" s="6" t="b">
        <f t="shared" si="5"/>
        <v>0</v>
      </c>
      <c r="U35" s="6">
        <f>IF($T35,NA(),MATCH($A35,Tarievenlijst!$F:$F,0))</f>
        <v>86</v>
      </c>
      <c r="V35" s="2" t="str">
        <f>IF($T35,"",INDEX(Tarievenlijst!$I:$I,$U35))</f>
        <v>Wonen met begeleiding - licht</v>
      </c>
    </row>
    <row r="36" spans="1:22" x14ac:dyDescent="0.3">
      <c r="A36" s="6">
        <f t="shared" si="0"/>
        <v>22</v>
      </c>
      <c r="B36" s="6" t="b">
        <f t="shared" ca="1" si="1"/>
        <v>0</v>
      </c>
      <c r="C36" s="6">
        <f ca="1">IF($B36,NA(),MATCH($A36,Tarievenlijst!$B:$B,0))</f>
        <v>38</v>
      </c>
      <c r="D36" s="2" t="str">
        <f ca="1">IF($B36,"",INDEX(Tarievenlijst!$I:$I,$C36))</f>
        <v>JoS: Specialistische diagnostiek</v>
      </c>
      <c r="G36" s="6" t="b">
        <f t="shared" ca="1" si="2"/>
        <v>1</v>
      </c>
      <c r="H36" s="6" t="e">
        <f ca="1">IF($G36,NA(),MATCH($A36,Tarievenlijst!$D:$D,0))</f>
        <v>#N/A</v>
      </c>
      <c r="I36" s="2" t="str">
        <f ca="1">IF($G36,"",INDEX(Tarievenlijst!$I:$I,$H36))</f>
        <v/>
      </c>
      <c r="K36" s="6" t="b">
        <f t="shared" ca="1" si="3"/>
        <v>0</v>
      </c>
      <c r="L36" s="6">
        <f ca="1">IF($K36,NA(),MATCH($A36,Tarievenlijst!$B:$B,0))</f>
        <v>38</v>
      </c>
      <c r="M36" s="2" t="str">
        <f ca="1">IF($K36,"",INDEX(Tarievenlijst!$I:$I,$L36))</f>
        <v>JoS: Specialistische diagnostiek</v>
      </c>
      <c r="O36" s="6" t="e">
        <f t="shared" si="4"/>
        <v>#REF!</v>
      </c>
      <c r="P36" s="6" t="e">
        <f>IF($O36,NA(),MATCH($A36,Tarievenlijst!#REF!,0))</f>
        <v>#REF!</v>
      </c>
      <c r="Q36" s="2" t="e">
        <f>IF($O36,"",INDEX(Tarievenlijst!$I:$I,$P36))</f>
        <v>#REF!</v>
      </c>
      <c r="T36" s="6" t="b">
        <f t="shared" si="5"/>
        <v>0</v>
      </c>
      <c r="U36" s="6">
        <f>IF($T36,NA(),MATCH($A36,Tarievenlijst!$F:$F,0))</f>
        <v>87</v>
      </c>
      <c r="V36" s="2" t="str">
        <f>IF($T36,"",INDEX(Tarievenlijst!$I:$I,$U36))</f>
        <v>Wonen met begeleiding - regulier</v>
      </c>
    </row>
    <row r="37" spans="1:22" x14ac:dyDescent="0.3">
      <c r="A37" s="6">
        <f t="shared" si="0"/>
        <v>23</v>
      </c>
      <c r="B37" s="6" t="b">
        <f t="shared" ca="1" si="1"/>
        <v>0</v>
      </c>
      <c r="C37" s="6">
        <f ca="1">IF($B37,NA(),MATCH($A37,Tarievenlijst!$B:$B,0))</f>
        <v>41</v>
      </c>
      <c r="D37" s="2" t="str">
        <f ca="1">IF($B37,"",INDEX(Tarievenlijst!$I:$I,$C37))</f>
        <v>ggz regulier/ generalistisch (basis ggz)</v>
      </c>
      <c r="G37" s="6" t="b">
        <f t="shared" ca="1" si="2"/>
        <v>1</v>
      </c>
      <c r="H37" s="6" t="e">
        <f ca="1">IF($G37,NA(),MATCH($A37,Tarievenlijst!$D:$D,0))</f>
        <v>#N/A</v>
      </c>
      <c r="I37" s="2" t="str">
        <f ca="1">IF($G37,"",INDEX(Tarievenlijst!$I:$I,$H37))</f>
        <v/>
      </c>
      <c r="K37" s="6" t="b">
        <f t="shared" ca="1" si="3"/>
        <v>0</v>
      </c>
      <c r="L37" s="6">
        <f ca="1">IF($K37,NA(),MATCH($A37,Tarievenlijst!$B:$B,0))</f>
        <v>41</v>
      </c>
      <c r="M37" s="2" t="str">
        <f ca="1">IF($K37,"",INDEX(Tarievenlijst!$I:$I,$L37))</f>
        <v>ggz regulier/ generalistisch (basis ggz)</v>
      </c>
      <c r="O37" s="6" t="e">
        <f t="shared" si="4"/>
        <v>#REF!</v>
      </c>
      <c r="P37" s="6" t="e">
        <f>IF($O37,NA(),MATCH($A37,Tarievenlijst!#REF!,0))</f>
        <v>#REF!</v>
      </c>
      <c r="Q37" s="2" t="e">
        <f>IF($O37,"",INDEX(Tarievenlijst!$I:$I,$P37))</f>
        <v>#REF!</v>
      </c>
      <c r="T37" s="6" t="b">
        <f t="shared" si="5"/>
        <v>0</v>
      </c>
      <c r="U37" s="6">
        <f>IF($T37,NA(),MATCH($A37,Tarievenlijst!$F:$F,0))</f>
        <v>88</v>
      </c>
      <c r="V37" s="2" t="str">
        <f>IF($T37,"",INDEX(Tarievenlijst!$I:$I,$U37))</f>
        <v>Wonen met begeleiding intensief</v>
      </c>
    </row>
    <row r="38" spans="1:22" x14ac:dyDescent="0.3">
      <c r="A38" s="6">
        <f t="shared" si="0"/>
        <v>24</v>
      </c>
      <c r="B38" s="6" t="b">
        <f t="shared" ca="1" si="1"/>
        <v>0</v>
      </c>
      <c r="C38" s="6">
        <f ca="1">IF($B38,NA(),MATCH($A38,Tarievenlijst!$B:$B,0))</f>
        <v>42</v>
      </c>
      <c r="D38" s="2" t="str">
        <f ca="1">IF($B38,"",INDEX(Tarievenlijst!$I:$I,$C38))</f>
        <v>Vaktherapie</v>
      </c>
      <c r="G38" s="6" t="b">
        <f t="shared" ca="1" si="2"/>
        <v>1</v>
      </c>
      <c r="H38" s="6" t="e">
        <f ca="1">IF($G38,NA(),MATCH($A38,Tarievenlijst!$D:$D,0))</f>
        <v>#N/A</v>
      </c>
      <c r="I38" s="2" t="str">
        <f ca="1">IF($G38,"",INDEX(Tarievenlijst!$I:$I,$H38))</f>
        <v/>
      </c>
      <c r="K38" s="6" t="b">
        <f t="shared" ca="1" si="3"/>
        <v>0</v>
      </c>
      <c r="L38" s="6">
        <f ca="1">IF($K38,NA(),MATCH($A38,Tarievenlijst!$B:$B,0))</f>
        <v>42</v>
      </c>
      <c r="M38" s="2" t="str">
        <f ca="1">IF($K38,"",INDEX(Tarievenlijst!$I:$I,$L38))</f>
        <v>Vaktherapie</v>
      </c>
      <c r="O38" s="6" t="e">
        <f t="shared" si="4"/>
        <v>#REF!</v>
      </c>
      <c r="P38" s="6" t="e">
        <f>IF($O38,NA(),MATCH($A38,Tarievenlijst!#REF!,0))</f>
        <v>#REF!</v>
      </c>
      <c r="Q38" s="2" t="e">
        <f>IF($O38,"",INDEX(Tarievenlijst!$I:$I,$P38))</f>
        <v>#REF!</v>
      </c>
      <c r="T38" s="6" t="b">
        <f t="shared" si="5"/>
        <v>0</v>
      </c>
      <c r="U38" s="6">
        <f>IF($T38,NA(),MATCH($A38,Tarievenlijst!$F:$F,0))</f>
        <v>89</v>
      </c>
      <c r="V38" s="2" t="str">
        <f>IF($T38,"",INDEX(Tarievenlijst!$I:$I,$U38))</f>
        <v>Logeren Harmonicavoorziening</v>
      </c>
    </row>
    <row r="39" spans="1:22" x14ac:dyDescent="0.3">
      <c r="A39" s="6">
        <f t="shared" si="0"/>
        <v>25</v>
      </c>
      <c r="B39" s="6" t="b">
        <f t="shared" ca="1" si="1"/>
        <v>0</v>
      </c>
      <c r="C39" s="6">
        <f ca="1">IF($B39,NA(),MATCH($A39,Tarievenlijst!$B:$B,0))</f>
        <v>45</v>
      </c>
      <c r="D39" s="2" t="str">
        <f ca="1">IF($B39,"",INDEX(Tarievenlijst!$I:$I,$C39))</f>
        <v>Curatieve zorg door Kinderarts</v>
      </c>
      <c r="G39" s="6" t="b">
        <f t="shared" ca="1" si="2"/>
        <v>1</v>
      </c>
      <c r="H39" s="6" t="e">
        <f ca="1">IF($G39,NA(),MATCH($A39,Tarievenlijst!$D:$D,0))</f>
        <v>#N/A</v>
      </c>
      <c r="I39" s="2" t="str">
        <f ca="1">IF($G39,"",INDEX(Tarievenlijst!$I:$I,$H39))</f>
        <v/>
      </c>
      <c r="K39" s="6" t="b">
        <f t="shared" ca="1" si="3"/>
        <v>0</v>
      </c>
      <c r="L39" s="6">
        <f ca="1">IF($K39,NA(),MATCH($A39,Tarievenlijst!$B:$B,0))</f>
        <v>45</v>
      </c>
      <c r="M39" s="2" t="str">
        <f ca="1">IF($K39,"",INDEX(Tarievenlijst!$I:$I,$L39))</f>
        <v>Curatieve zorg door Kinderarts</v>
      </c>
      <c r="O39" s="6" t="e">
        <f t="shared" si="4"/>
        <v>#REF!</v>
      </c>
      <c r="P39" s="6" t="e">
        <f>IF($O39,NA(),MATCH($A39,Tarievenlijst!#REF!,0))</f>
        <v>#REF!</v>
      </c>
      <c r="Q39" s="2" t="e">
        <f>IF($O39,"",INDEX(Tarievenlijst!$I:$I,$P39))</f>
        <v>#REF!</v>
      </c>
      <c r="T39" s="6" t="b">
        <f t="shared" si="5"/>
        <v>0</v>
      </c>
      <c r="U39" s="6">
        <f>IF($T39,NA(),MATCH($A39,Tarievenlijst!$F:$F,0))</f>
        <v>90</v>
      </c>
      <c r="V39" s="2" t="str">
        <f>IF($T39,"",INDEX(Tarievenlijst!$I:$I,$U39))</f>
        <v>Kleinschalige woonvoorziening VIC woning</v>
      </c>
    </row>
    <row r="40" spans="1:22" x14ac:dyDescent="0.3">
      <c r="A40" s="6">
        <f t="shared" si="0"/>
        <v>26</v>
      </c>
      <c r="B40" s="6" t="b">
        <f t="shared" ca="1" si="1"/>
        <v>0</v>
      </c>
      <c r="C40" s="6">
        <f ca="1">IF($B40,NA(),MATCH($A40,Tarievenlijst!$B:$B,0))</f>
        <v>46</v>
      </c>
      <c r="D40" s="2" t="str">
        <f ca="1">IF($B40,"",INDEX(Tarievenlijst!$I:$I,$C40))</f>
        <v>Medicatieveiligheid (verpleegkundig specialist)</v>
      </c>
      <c r="G40" s="6" t="b">
        <f t="shared" ca="1" si="2"/>
        <v>1</v>
      </c>
      <c r="H40" s="6" t="e">
        <f ca="1">IF($G40,NA(),MATCH($A40,Tarievenlijst!$D:$D,0))</f>
        <v>#N/A</v>
      </c>
      <c r="I40" s="2" t="str">
        <f ca="1">IF($G40,"",INDEX(Tarievenlijst!$I:$I,$H40))</f>
        <v/>
      </c>
      <c r="K40" s="6" t="b">
        <f t="shared" ca="1" si="3"/>
        <v>0</v>
      </c>
      <c r="L40" s="6">
        <f ca="1">IF($K40,NA(),MATCH($A40,Tarievenlijst!$B:$B,0))</f>
        <v>46</v>
      </c>
      <c r="M40" s="2" t="str">
        <f ca="1">IF($K40,"",INDEX(Tarievenlijst!$I:$I,$L40))</f>
        <v>Medicatieveiligheid (verpleegkundig specialist)</v>
      </c>
      <c r="O40" s="6" t="e">
        <f t="shared" si="4"/>
        <v>#REF!</v>
      </c>
      <c r="P40" s="6" t="e">
        <f>IF($O40,NA(),MATCH($A40,Tarievenlijst!#REF!,0))</f>
        <v>#REF!</v>
      </c>
      <c r="Q40" s="2" t="e">
        <f>IF($O40,"",INDEX(Tarievenlijst!$I:$I,$P40))</f>
        <v>#REF!</v>
      </c>
      <c r="T40" s="6" t="b">
        <f t="shared" si="5"/>
        <v>0</v>
      </c>
      <c r="U40" s="6">
        <f>IF($T40,NA(),MATCH($A40,Tarievenlijst!$F:$F,0))</f>
        <v>91</v>
      </c>
      <c r="V40" s="2" t="str">
        <f>IF($T40,"",INDEX(Tarievenlijst!$I:$I,$U40))</f>
        <v>Wonen met begeleiding - extra intensief</v>
      </c>
    </row>
    <row r="41" spans="1:22" x14ac:dyDescent="0.3">
      <c r="A41" s="6">
        <f t="shared" si="0"/>
        <v>27</v>
      </c>
      <c r="B41" s="6" t="b">
        <f t="shared" ca="1" si="1"/>
        <v>0</v>
      </c>
      <c r="C41" s="6">
        <f ca="1">IF($B41,NA(),MATCH($A41,Tarievenlijst!$B:$B,0))</f>
        <v>52</v>
      </c>
      <c r="D41" s="2" t="str">
        <f ca="1">IF($B41,"",INDEX(Tarievenlijst!$I:$I,$C41))</f>
        <v>GGZ Specialistisch</v>
      </c>
      <c r="G41" s="6" t="b">
        <f t="shared" ca="1" si="2"/>
        <v>1</v>
      </c>
      <c r="H41" s="6" t="e">
        <f ca="1">IF($G41,NA(),MATCH($A41,Tarievenlijst!$D:$D,0))</f>
        <v>#N/A</v>
      </c>
      <c r="I41" s="2" t="str">
        <f ca="1">IF($G41,"",INDEX(Tarievenlijst!$I:$I,$H41))</f>
        <v/>
      </c>
      <c r="K41" s="6" t="b">
        <f t="shared" ca="1" si="3"/>
        <v>0</v>
      </c>
      <c r="L41" s="6">
        <f ca="1">IF($K41,NA(),MATCH($A41,Tarievenlijst!$B:$B,0))</f>
        <v>52</v>
      </c>
      <c r="M41" s="2" t="str">
        <f ca="1">IF($K41,"",INDEX(Tarievenlijst!$I:$I,$L41))</f>
        <v>GGZ Specialistisch</v>
      </c>
      <c r="O41" s="6" t="e">
        <f t="shared" si="4"/>
        <v>#REF!</v>
      </c>
      <c r="P41" s="6" t="e">
        <f>IF($O41,NA(),MATCH($A41,Tarievenlijst!#REF!,0))</f>
        <v>#REF!</v>
      </c>
      <c r="Q41" s="2" t="e">
        <f>IF($O41,"",INDEX(Tarievenlijst!$I:$I,$P41))</f>
        <v>#REF!</v>
      </c>
      <c r="T41" s="6" t="b">
        <f t="shared" si="5"/>
        <v>0</v>
      </c>
      <c r="U41" s="6">
        <f>IF($T41,NA(),MATCH($A41,Tarievenlijst!$F:$F,0))</f>
        <v>93</v>
      </c>
      <c r="V41" s="2" t="str">
        <f>IF($T41,"",INDEX(Tarievenlijst!$I:$I,$U41))</f>
        <v>Toeslag crisis ambulant</v>
      </c>
    </row>
    <row r="42" spans="1:22" x14ac:dyDescent="0.3">
      <c r="A42" s="6">
        <f t="shared" si="0"/>
        <v>28</v>
      </c>
      <c r="B42" s="6" t="b">
        <f t="shared" ca="1" si="1"/>
        <v>0</v>
      </c>
      <c r="C42" s="6">
        <f ca="1">IF($B42,NA(),MATCH($A42,Tarievenlijst!$B:$B,0))</f>
        <v>53</v>
      </c>
      <c r="D42" s="2" t="str">
        <f ca="1">IF($B42,"",INDEX(Tarievenlijst!$I:$I,$C42))</f>
        <v>Specialistische diagnostiek</v>
      </c>
      <c r="G42" s="6" t="b">
        <f t="shared" ca="1" si="2"/>
        <v>1</v>
      </c>
      <c r="H42" s="6" t="e">
        <f ca="1">IF($G42,NA(),MATCH($A42,Tarievenlijst!$D:$D,0))</f>
        <v>#N/A</v>
      </c>
      <c r="I42" s="2" t="str">
        <f ca="1">IF($G42,"",INDEX(Tarievenlijst!$I:$I,$H42))</f>
        <v/>
      </c>
      <c r="K42" s="6" t="b">
        <f t="shared" ca="1" si="3"/>
        <v>0</v>
      </c>
      <c r="L42" s="6">
        <f ca="1">IF($K42,NA(),MATCH($A42,Tarievenlijst!$B:$B,0))</f>
        <v>53</v>
      </c>
      <c r="M42" s="2" t="str">
        <f ca="1">IF($K42,"",INDEX(Tarievenlijst!$I:$I,$L42))</f>
        <v>Specialistische diagnostiek</v>
      </c>
      <c r="O42" s="6" t="e">
        <f t="shared" si="4"/>
        <v>#REF!</v>
      </c>
      <c r="P42" s="6" t="e">
        <f>IF($O42,NA(),MATCH($A42,Tarievenlijst!#REF!,0))</f>
        <v>#REF!</v>
      </c>
      <c r="Q42" s="2" t="e">
        <f>IF($O42,"",INDEX(Tarievenlijst!$I:$I,$P42))</f>
        <v>#REF!</v>
      </c>
      <c r="T42" s="6" t="b">
        <f t="shared" si="5"/>
        <v>0</v>
      </c>
      <c r="U42" s="6">
        <f>IF($T42,NA(),MATCH($A42,Tarievenlijst!$F:$F,0))</f>
        <v>94</v>
      </c>
      <c r="V42" s="2" t="str">
        <f>IF($T42,"",INDEX(Tarievenlijst!$I:$I,$U42))</f>
        <v>Toeslag crisis bij Verblijf met behandeling</v>
      </c>
    </row>
    <row r="43" spans="1:22" x14ac:dyDescent="0.3">
      <c r="A43" s="6">
        <f t="shared" si="0"/>
        <v>29</v>
      </c>
      <c r="B43" s="6" t="b">
        <f t="shared" ca="1" si="1"/>
        <v>0</v>
      </c>
      <c r="C43" s="6">
        <f ca="1">IF($B43,NA(),MATCH($A43,Tarievenlijst!$B:$B,0))</f>
        <v>54</v>
      </c>
      <c r="D43" s="2" t="str">
        <f ca="1">IF($B43,"",INDEX(Tarievenlijst!$I:$I,$C43))</f>
        <v>Forensische GGZ</v>
      </c>
      <c r="G43" s="6" t="b">
        <f t="shared" ca="1" si="2"/>
        <v>1</v>
      </c>
      <c r="H43" s="6" t="e">
        <f ca="1">IF($G43,NA(),MATCH($A43,Tarievenlijst!$D:$D,0))</f>
        <v>#N/A</v>
      </c>
      <c r="I43" s="2" t="str">
        <f ca="1">IF($G43,"",INDEX(Tarievenlijst!$I:$I,$H43))</f>
        <v/>
      </c>
      <c r="K43" s="6" t="b">
        <f t="shared" ca="1" si="3"/>
        <v>0</v>
      </c>
      <c r="L43" s="6">
        <f ca="1">IF($K43,NA(),MATCH($A43,Tarievenlijst!$B:$B,0))</f>
        <v>54</v>
      </c>
      <c r="M43" s="2" t="str">
        <f ca="1">IF($K43,"",INDEX(Tarievenlijst!$I:$I,$L43))</f>
        <v>Forensische GGZ</v>
      </c>
      <c r="O43" s="6" t="e">
        <f t="shared" si="4"/>
        <v>#REF!</v>
      </c>
      <c r="P43" s="6" t="e">
        <f>IF($O43,NA(),MATCH($A43,Tarievenlijst!#REF!,0))</f>
        <v>#REF!</v>
      </c>
      <c r="Q43" s="2" t="e">
        <f>IF($O43,"",INDEX(Tarievenlijst!$I:$I,$P43))</f>
        <v>#REF!</v>
      </c>
      <c r="T43" s="6" t="b">
        <f t="shared" si="5"/>
        <v>0</v>
      </c>
      <c r="U43" s="6">
        <f>IF($T43,NA(),MATCH($A43,Tarievenlijst!$F:$F,0))</f>
        <v>95</v>
      </c>
      <c r="V43" s="2" t="str">
        <f>IF($T43,"",INDEX(Tarievenlijst!$I:$I,$U43))</f>
        <v>Toeslag crisis bij Wonen</v>
      </c>
    </row>
    <row r="44" spans="1:22" x14ac:dyDescent="0.3">
      <c r="A44" s="6">
        <f t="shared" si="0"/>
        <v>30</v>
      </c>
      <c r="B44" s="6" t="b">
        <f t="shared" ca="1" si="1"/>
        <v>0</v>
      </c>
      <c r="C44" s="6">
        <f ca="1">IF($B44,NA(),MATCH($A44,Tarievenlijst!$B:$B,0))</f>
        <v>55</v>
      </c>
      <c r="D44" s="2" t="str">
        <f ca="1">IF($B44,"",INDEX(Tarievenlijst!$I:$I,$C44))</f>
        <v>GGZ specialistisch midden</v>
      </c>
      <c r="G44" s="6" t="b">
        <f t="shared" ca="1" si="2"/>
        <v>1</v>
      </c>
      <c r="H44" s="6" t="e">
        <f ca="1">IF($G44,NA(),MATCH($A44,Tarievenlijst!$D:$D,0))</f>
        <v>#N/A</v>
      </c>
      <c r="I44" s="2" t="str">
        <f ca="1">IF($G44,"",INDEX(Tarievenlijst!$I:$I,$H44))</f>
        <v/>
      </c>
      <c r="K44" s="6" t="b">
        <f t="shared" ca="1" si="3"/>
        <v>0</v>
      </c>
      <c r="L44" s="6">
        <f ca="1">IF($K44,NA(),MATCH($A44,Tarievenlijst!$B:$B,0))</f>
        <v>55</v>
      </c>
      <c r="M44" s="2" t="str">
        <f ca="1">IF($K44,"",INDEX(Tarievenlijst!$I:$I,$L44))</f>
        <v>GGZ specialistisch midden</v>
      </c>
      <c r="O44" s="6" t="e">
        <f t="shared" si="4"/>
        <v>#REF!</v>
      </c>
      <c r="P44" s="6" t="e">
        <f>IF($O44,NA(),MATCH($A44,Tarievenlijst!#REF!,0))</f>
        <v>#REF!</v>
      </c>
      <c r="Q44" s="2" t="e">
        <f>IF($O44,"",INDEX(Tarievenlijst!$I:$I,$P44))</f>
        <v>#REF!</v>
      </c>
      <c r="T44" s="6" t="b">
        <f t="shared" si="5"/>
        <v>0</v>
      </c>
      <c r="U44" s="6">
        <f>IF($T44,NA(),MATCH($A44,Tarievenlijst!$F:$F,0))</f>
        <v>96</v>
      </c>
      <c r="V44" s="2" t="str">
        <f>IF($T44,"",INDEX(Tarievenlijst!$I:$I,$U44))</f>
        <v>Toeslag crisis pleegzorg</v>
      </c>
    </row>
    <row r="45" spans="1:22" x14ac:dyDescent="0.3">
      <c r="A45" s="6">
        <f t="shared" si="0"/>
        <v>31</v>
      </c>
      <c r="B45" s="6" t="b">
        <f t="shared" ca="1" si="1"/>
        <v>0</v>
      </c>
      <c r="C45" s="6">
        <f ca="1">IF($B45,NA(),MATCH($A45,Tarievenlijst!$B:$B,0))</f>
        <v>56</v>
      </c>
      <c r="D45" s="2" t="str">
        <f ca="1">IF($B45,"",INDEX(Tarievenlijst!$I:$I,$C45))</f>
        <v>GGZ hoogspecialistisch</v>
      </c>
      <c r="G45" s="6" t="b">
        <f t="shared" ca="1" si="2"/>
        <v>1</v>
      </c>
      <c r="H45" s="6" t="e">
        <f ca="1">IF($G45,NA(),MATCH($A45,Tarievenlijst!$D:$D,0))</f>
        <v>#N/A</v>
      </c>
      <c r="I45" s="2" t="str">
        <f ca="1">IF($G45,"",INDEX(Tarievenlijst!$I:$I,$H45))</f>
        <v/>
      </c>
      <c r="K45" s="6" t="b">
        <f t="shared" ca="1" si="3"/>
        <v>0</v>
      </c>
      <c r="L45" s="6">
        <f ca="1">IF($K45,NA(),MATCH($A45,Tarievenlijst!$B:$B,0))</f>
        <v>56</v>
      </c>
      <c r="M45" s="2" t="str">
        <f ca="1">IF($K45,"",INDEX(Tarievenlijst!$I:$I,$L45))</f>
        <v>GGZ hoogspecialistisch</v>
      </c>
      <c r="O45" s="6" t="e">
        <f t="shared" si="4"/>
        <v>#REF!</v>
      </c>
      <c r="P45" s="6" t="e">
        <f>IF($O45,NA(),MATCH($A45,Tarievenlijst!#REF!,0))</f>
        <v>#REF!</v>
      </c>
      <c r="Q45" s="2" t="e">
        <f>IF($O45,"",INDEX(Tarievenlijst!$I:$I,$P45))</f>
        <v>#REF!</v>
      </c>
      <c r="T45" s="6" t="b">
        <f t="shared" si="5"/>
        <v>0</v>
      </c>
      <c r="U45" s="6">
        <f>IF($T45,NA(),MATCH($A45,Tarievenlijst!$F:$F,0))</f>
        <v>98</v>
      </c>
      <c r="V45" s="2" t="str">
        <f>IF($T45,"",INDEX(Tarievenlijst!$I:$I,$U45))</f>
        <v>Dienstverlening consult en advies HBO</v>
      </c>
    </row>
    <row r="46" spans="1:22" x14ac:dyDescent="0.3">
      <c r="A46" s="6">
        <f t="shared" si="0"/>
        <v>32</v>
      </c>
      <c r="B46" s="6" t="b">
        <f t="shared" ref="B46:B73" ca="1" si="6">$A46&gt;D$12</f>
        <v>0</v>
      </c>
      <c r="C46" s="6">
        <f ca="1">IF($B46,NA(),MATCH($A46,Tarievenlijst!$B:$B,0))</f>
        <v>65</v>
      </c>
      <c r="D46" s="2" t="str">
        <f ca="1">IF($B46,"",INDEX(Tarievenlijst!$I:$I,$C46))</f>
        <v>Jeugdzorg Plus</v>
      </c>
      <c r="G46" s="6" t="b">
        <f t="shared" ref="G46:G73" ca="1" si="7">$A46&gt;I$12</f>
        <v>1</v>
      </c>
      <c r="H46" s="6" t="e">
        <f ca="1">IF($G46,NA(),MATCH($A46,Tarievenlijst!$D:$D,0))</f>
        <v>#N/A</v>
      </c>
      <c r="I46" s="2" t="str">
        <f ca="1">IF($G46,"",INDEX(Tarievenlijst!$I:$I,$H46))</f>
        <v/>
      </c>
      <c r="K46" s="6" t="b">
        <f t="shared" ca="1" si="3"/>
        <v>0</v>
      </c>
      <c r="L46" s="6">
        <f ca="1">IF($K46,NA(),MATCH($A46,Tarievenlijst!$B:$B,0))</f>
        <v>65</v>
      </c>
      <c r="M46" s="2" t="str">
        <f ca="1">IF($K46,"",INDEX(Tarievenlijst!$I:$I,$L46))</f>
        <v>Jeugdzorg Plus</v>
      </c>
      <c r="O46" s="6" t="e">
        <f t="shared" si="4"/>
        <v>#REF!</v>
      </c>
      <c r="P46" s="6" t="e">
        <f>IF($O46,NA(),MATCH($A46,Tarievenlijst!#REF!,0))</f>
        <v>#REF!</v>
      </c>
      <c r="Q46" s="2" t="e">
        <f>IF($O46,"",INDEX(Tarievenlijst!$I:$I,$P46))</f>
        <v>#REF!</v>
      </c>
      <c r="T46" s="6" t="b">
        <f t="shared" si="5"/>
        <v>0</v>
      </c>
      <c r="U46" s="6">
        <f>IF($T46,NA(),MATCH($A46,Tarievenlijst!$F:$F,0))</f>
        <v>99</v>
      </c>
      <c r="V46" s="2" t="str">
        <f>IF($T46,"",INDEX(Tarievenlijst!$I:$I,$U46))</f>
        <v>Dienstverlening consult en advies WO</v>
      </c>
    </row>
    <row r="47" spans="1:22" x14ac:dyDescent="0.3">
      <c r="A47" s="6">
        <f t="shared" si="0"/>
        <v>33</v>
      </c>
      <c r="B47" s="6" t="b">
        <f t="shared" ca="1" si="6"/>
        <v>0</v>
      </c>
      <c r="C47" s="6">
        <f ca="1">IF($B47,NA(),MATCH($A47,Tarievenlijst!$B:$B,0))</f>
        <v>66</v>
      </c>
      <c r="D47" s="2" t="str">
        <f ca="1">IF($B47,"",INDEX(Tarievenlijst!$I:$I,$C47))</f>
        <v>Jeugdzorg Plus groep 6 kinderen</v>
      </c>
      <c r="G47" s="6" t="b">
        <f t="shared" ca="1" si="7"/>
        <v>1</v>
      </c>
      <c r="H47" s="6" t="e">
        <f ca="1">IF($G47,NA(),MATCH($A47,Tarievenlijst!$D:$D,0))</f>
        <v>#N/A</v>
      </c>
      <c r="I47" s="2" t="str">
        <f ca="1">IF($G47,"",INDEX(Tarievenlijst!$I:$I,$H47))</f>
        <v/>
      </c>
      <c r="K47" s="6" t="b">
        <f t="shared" ca="1" si="3"/>
        <v>0</v>
      </c>
      <c r="L47" s="6">
        <f ca="1">IF($K47,NA(),MATCH($A47,Tarievenlijst!$B:$B,0))</f>
        <v>66</v>
      </c>
      <c r="M47" s="2" t="str">
        <f ca="1">IF($K47,"",INDEX(Tarievenlijst!$I:$I,$L47))</f>
        <v>Jeugdzorg Plus groep 6 kinderen</v>
      </c>
      <c r="O47" s="6" t="e">
        <f t="shared" si="4"/>
        <v>#REF!</v>
      </c>
      <c r="P47" s="6" t="e">
        <f>IF($O47,NA(),MATCH($A47,Tarievenlijst!#REF!,0))</f>
        <v>#REF!</v>
      </c>
      <c r="Q47" s="2" t="e">
        <f>IF($O47,"",INDEX(Tarievenlijst!$I:$I,$P47))</f>
        <v>#REF!</v>
      </c>
      <c r="T47" s="6" t="b">
        <f t="shared" si="5"/>
        <v>0</v>
      </c>
      <c r="U47" s="6">
        <f>IF($T47,NA(),MATCH($A47,Tarievenlijst!$F:$F,0))</f>
        <v>100</v>
      </c>
      <c r="V47" s="2" t="str">
        <f>IF($T47,"",INDEX(Tarievenlijst!$I:$I,$U47))</f>
        <v>Dienstverlening consult en advies WO+</v>
      </c>
    </row>
    <row r="48" spans="1:22" x14ac:dyDescent="0.3">
      <c r="A48" s="6">
        <f t="shared" si="0"/>
        <v>34</v>
      </c>
      <c r="B48" s="6" t="b">
        <f t="shared" ca="1" si="6"/>
        <v>0</v>
      </c>
      <c r="C48" s="6">
        <f ca="1">IF($B48,NA(),MATCH($A48,Tarievenlijst!$B:$B,0))</f>
        <v>67</v>
      </c>
      <c r="D48" s="2" t="str">
        <f ca="1">IF($B48,"",INDEX(Tarievenlijst!$I:$I,$C48))</f>
        <v>Jeugdzorg Plus groep 3 kinderen</v>
      </c>
      <c r="G48" s="6" t="b">
        <f t="shared" ca="1" si="7"/>
        <v>1</v>
      </c>
      <c r="H48" s="6" t="e">
        <f ca="1">IF($G48,NA(),MATCH($A48,Tarievenlijst!$D:$D,0))</f>
        <v>#N/A</v>
      </c>
      <c r="I48" s="2" t="str">
        <f ca="1">IF($G48,"",INDEX(Tarievenlijst!$I:$I,$H48))</f>
        <v/>
      </c>
      <c r="K48" s="6" t="b">
        <f t="shared" ca="1" si="3"/>
        <v>0</v>
      </c>
      <c r="L48" s="6">
        <f ca="1">IF($K48,NA(),MATCH($A48,Tarievenlijst!$B:$B,0))</f>
        <v>67</v>
      </c>
      <c r="M48" s="2" t="str">
        <f ca="1">IF($K48,"",INDEX(Tarievenlijst!$I:$I,$L48))</f>
        <v>Jeugdzorg Plus groep 3 kinderen</v>
      </c>
      <c r="O48" s="6" t="e">
        <f t="shared" si="4"/>
        <v>#REF!</v>
      </c>
      <c r="P48" s="6" t="e">
        <f>IF($O48,NA(),MATCH($A48,Tarievenlijst!#REF!,0))</f>
        <v>#REF!</v>
      </c>
      <c r="Q48" s="2" t="e">
        <f>IF($O48,"",INDEX(Tarievenlijst!$I:$I,$P48))</f>
        <v>#REF!</v>
      </c>
      <c r="T48" s="6" t="b">
        <f t="shared" si="5"/>
        <v>0</v>
      </c>
      <c r="U48" s="6">
        <f>IF($T48,NA(),MATCH($A48,Tarievenlijst!$F:$F,0))</f>
        <v>101</v>
      </c>
      <c r="V48" s="2" t="str">
        <f>IF($T48,"",INDEX(Tarievenlijst!$I:$I,$U48))</f>
        <v>ED Diagnostiek en Behandeling</v>
      </c>
    </row>
    <row r="49" spans="1:22" x14ac:dyDescent="0.3">
      <c r="A49" s="6">
        <f t="shared" si="0"/>
        <v>35</v>
      </c>
      <c r="B49" s="6" t="b">
        <f t="shared" ca="1" si="6"/>
        <v>0</v>
      </c>
      <c r="C49" s="6">
        <f ca="1">IF($B49,NA(),MATCH($A49,Tarievenlijst!$B:$B,0))</f>
        <v>68</v>
      </c>
      <c r="D49" s="2" t="str">
        <f ca="1">IF($B49,"",INDEX(Tarievenlijst!$I:$I,$C49))</f>
        <v>Jeugdzorg Plus ambulant</v>
      </c>
      <c r="G49" s="6" t="b">
        <f t="shared" ca="1" si="7"/>
        <v>1</v>
      </c>
      <c r="H49" s="6" t="e">
        <f ca="1">IF($G49,NA(),MATCH($A49,Tarievenlijst!$D:$D,0))</f>
        <v>#N/A</v>
      </c>
      <c r="I49" s="2" t="str">
        <f ca="1">IF($G49,"",INDEX(Tarievenlijst!$I:$I,$H49))</f>
        <v/>
      </c>
      <c r="K49" s="6" t="b">
        <f t="shared" ca="1" si="3"/>
        <v>0</v>
      </c>
      <c r="L49" s="6">
        <f ca="1">IF($K49,NA(),MATCH($A49,Tarievenlijst!$B:$B,0))</f>
        <v>68</v>
      </c>
      <c r="M49" s="2" t="str">
        <f ca="1">IF($K49,"",INDEX(Tarievenlijst!$I:$I,$L49))</f>
        <v>Jeugdzorg Plus ambulant</v>
      </c>
      <c r="O49" s="6" t="e">
        <f t="shared" si="4"/>
        <v>#REF!</v>
      </c>
      <c r="P49" s="6" t="e">
        <f>IF($O49,NA(),MATCH($A49,Tarievenlijst!#REF!,0))</f>
        <v>#REF!</v>
      </c>
      <c r="Q49" s="2" t="e">
        <f>IF($O49,"",INDEX(Tarievenlijst!$I:$I,$P49))</f>
        <v>#REF!</v>
      </c>
      <c r="T49" s="6" t="b">
        <f t="shared" si="5"/>
        <v>1</v>
      </c>
      <c r="U49" s="6" t="e">
        <f>IF($T49,NA(),MATCH($A49,Tarievenlijst!$F:$F,0))</f>
        <v>#N/A</v>
      </c>
      <c r="V49" s="2" t="str">
        <f>IF($T49,"",INDEX(Tarievenlijst!$I:$I,$U49))</f>
        <v/>
      </c>
    </row>
    <row r="50" spans="1:22" x14ac:dyDescent="0.3">
      <c r="A50" s="6">
        <f t="shared" si="0"/>
        <v>36</v>
      </c>
      <c r="B50" s="6" t="b">
        <f t="shared" ca="1" si="6"/>
        <v>0</v>
      </c>
      <c r="C50" s="6">
        <f ca="1">IF($B50,NA(),MATCH($A50,Tarievenlijst!$B:$B,0))</f>
        <v>69</v>
      </c>
      <c r="D50" s="2" t="str">
        <f ca="1">IF($B50,"",INDEX(Tarievenlijst!$I:$I,$C50))</f>
        <v>Gezinshuis - regulier</v>
      </c>
      <c r="G50" s="6" t="b">
        <f t="shared" ca="1" si="7"/>
        <v>1</v>
      </c>
      <c r="H50" s="6" t="e">
        <f ca="1">IF($G50,NA(),MATCH($A50,Tarievenlijst!$D:$D,0))</f>
        <v>#N/A</v>
      </c>
      <c r="I50" s="2" t="str">
        <f ca="1">IF($G50,"",INDEX(Tarievenlijst!$I:$I,$H50))</f>
        <v/>
      </c>
      <c r="K50" s="6" t="b">
        <f t="shared" ca="1" si="3"/>
        <v>0</v>
      </c>
      <c r="L50" s="6">
        <f ca="1">IF($K50,NA(),MATCH($A50,Tarievenlijst!$B:$B,0))</f>
        <v>69</v>
      </c>
      <c r="M50" s="2" t="str">
        <f ca="1">IF($K50,"",INDEX(Tarievenlijst!$I:$I,$L50))</f>
        <v>Gezinshuis - regulier</v>
      </c>
      <c r="O50" s="6" t="e">
        <f t="shared" si="4"/>
        <v>#REF!</v>
      </c>
      <c r="P50" s="6" t="e">
        <f>IF($O50,NA(),MATCH($A50,Tarievenlijst!#REF!,0))</f>
        <v>#REF!</v>
      </c>
      <c r="Q50" s="2" t="e">
        <f>IF($O50,"",INDEX(Tarievenlijst!$I:$I,$P50))</f>
        <v>#REF!</v>
      </c>
      <c r="T50" s="6" t="b">
        <f t="shared" si="5"/>
        <v>1</v>
      </c>
      <c r="U50" s="6" t="e">
        <f>IF($T50,NA(),MATCH($A50,Tarievenlijst!$F:$F,0))</f>
        <v>#N/A</v>
      </c>
      <c r="V50" s="2" t="str">
        <f>IF($T50,"",INDEX(Tarievenlijst!$I:$I,$U50))</f>
        <v/>
      </c>
    </row>
    <row r="51" spans="1:22" x14ac:dyDescent="0.3">
      <c r="A51" s="6">
        <f t="shared" si="0"/>
        <v>37</v>
      </c>
      <c r="B51" s="6" t="b">
        <f t="shared" ca="1" si="6"/>
        <v>0</v>
      </c>
      <c r="C51" s="6">
        <f ca="1">IF($B51,NA(),MATCH($A51,Tarievenlijst!$B:$B,0))</f>
        <v>70</v>
      </c>
      <c r="D51" s="2" t="str">
        <f ca="1">IF($B51,"",INDEX(Tarievenlijst!$I:$I,$C51))</f>
        <v>Gezinshuis - intensief</v>
      </c>
      <c r="G51" s="6" t="b">
        <f t="shared" ca="1" si="7"/>
        <v>1</v>
      </c>
      <c r="H51" s="6" t="e">
        <f ca="1">IF($G51,NA(),MATCH($A51,Tarievenlijst!$D:$D,0))</f>
        <v>#N/A</v>
      </c>
      <c r="I51" s="2" t="str">
        <f ca="1">IF($G51,"",INDEX(Tarievenlijst!$I:$I,$H51))</f>
        <v/>
      </c>
      <c r="K51" s="6" t="b">
        <f t="shared" ca="1" si="3"/>
        <v>0</v>
      </c>
      <c r="L51" s="6">
        <f ca="1">IF($K51,NA(),MATCH($A51,Tarievenlijst!$B:$B,0))</f>
        <v>70</v>
      </c>
      <c r="M51" s="2" t="str">
        <f ca="1">IF($K51,"",INDEX(Tarievenlijst!$I:$I,$L51))</f>
        <v>Gezinshuis - intensief</v>
      </c>
      <c r="O51" s="6" t="e">
        <f t="shared" si="4"/>
        <v>#REF!</v>
      </c>
      <c r="P51" s="6" t="e">
        <f>IF($O51,NA(),MATCH($A51,Tarievenlijst!#REF!,0))</f>
        <v>#REF!</v>
      </c>
      <c r="Q51" s="2" t="e">
        <f>IF($O51,"",INDEX(Tarievenlijst!$I:$I,$P51))</f>
        <v>#REF!</v>
      </c>
      <c r="T51" s="6" t="b">
        <f t="shared" si="5"/>
        <v>1</v>
      </c>
      <c r="U51" s="6" t="e">
        <f>IF($T51,NA(),MATCH($A51,Tarievenlijst!$F:$F,0))</f>
        <v>#N/A</v>
      </c>
      <c r="V51" s="2" t="str">
        <f>IF($T51,"",INDEX(Tarievenlijst!$I:$I,$U51))</f>
        <v/>
      </c>
    </row>
    <row r="52" spans="1:22" x14ac:dyDescent="0.3">
      <c r="A52" s="6">
        <f t="shared" si="0"/>
        <v>38</v>
      </c>
      <c r="B52" s="6" t="b">
        <f t="shared" ca="1" si="6"/>
        <v>0</v>
      </c>
      <c r="C52" s="6">
        <f ca="1">IF($B52,NA(),MATCH($A52,Tarievenlijst!$B:$B,0))</f>
        <v>71</v>
      </c>
      <c r="D52" s="2" t="str">
        <f ca="1">IF($B52,"",INDEX(Tarievenlijst!$I:$I,$C52))</f>
        <v>Pleegzorg regulier</v>
      </c>
      <c r="G52" s="6" t="b">
        <f t="shared" ca="1" si="7"/>
        <v>1</v>
      </c>
      <c r="H52" s="6" t="e">
        <f ca="1">IF($G52,NA(),MATCH($A52,Tarievenlijst!$D:$D,0))</f>
        <v>#N/A</v>
      </c>
      <c r="I52" s="2" t="str">
        <f ca="1">IF($G52,"",INDEX(Tarievenlijst!$I:$I,$H52))</f>
        <v/>
      </c>
      <c r="K52" s="6" t="b">
        <f t="shared" ca="1" si="3"/>
        <v>0</v>
      </c>
      <c r="L52" s="6">
        <f ca="1">IF($K52,NA(),MATCH($A52,Tarievenlijst!$B:$B,0))</f>
        <v>71</v>
      </c>
      <c r="M52" s="2" t="str">
        <f ca="1">IF($K52,"",INDEX(Tarievenlijst!$I:$I,$L52))</f>
        <v>Pleegzorg regulier</v>
      </c>
      <c r="O52" s="6" t="e">
        <f t="shared" si="4"/>
        <v>#REF!</v>
      </c>
      <c r="P52" s="6" t="e">
        <f>IF($O52,NA(),MATCH($A52,Tarievenlijst!#REF!,0))</f>
        <v>#REF!</v>
      </c>
      <c r="Q52" s="2" t="e">
        <f>IF($O52,"",INDEX(Tarievenlijst!$I:$I,$P52))</f>
        <v>#REF!</v>
      </c>
      <c r="T52" s="6" t="b">
        <f t="shared" si="5"/>
        <v>1</v>
      </c>
      <c r="U52" s="6" t="e">
        <f>IF($T52,NA(),MATCH($A52,Tarievenlijst!$F:$F,0))</f>
        <v>#N/A</v>
      </c>
      <c r="V52" s="2" t="str">
        <f>IF($T52,"",INDEX(Tarievenlijst!$I:$I,$U52))</f>
        <v/>
      </c>
    </row>
    <row r="53" spans="1:22" x14ac:dyDescent="0.3">
      <c r="A53" s="6">
        <f t="shared" si="0"/>
        <v>39</v>
      </c>
      <c r="B53" s="6" t="b">
        <f t="shared" ca="1" si="6"/>
        <v>0</v>
      </c>
      <c r="C53" s="6">
        <f ca="1">IF($B53,NA(),MATCH($A53,Tarievenlijst!$B:$B,0))</f>
        <v>72</v>
      </c>
      <c r="D53" s="2" t="str">
        <f ca="1">IF($B53,"",INDEX(Tarievenlijst!$I:$I,$C53))</f>
        <v>Pleegzorg deeltijd</v>
      </c>
      <c r="G53" s="6" t="b">
        <f t="shared" ca="1" si="7"/>
        <v>1</v>
      </c>
      <c r="H53" s="6" t="e">
        <f ca="1">IF($G53,NA(),MATCH($A53,Tarievenlijst!$D:$D,0))</f>
        <v>#N/A</v>
      </c>
      <c r="I53" s="2" t="str">
        <f ca="1">IF($G53,"",INDEX(Tarievenlijst!$I:$I,$H53))</f>
        <v/>
      </c>
      <c r="K53" s="6" t="b">
        <f t="shared" ca="1" si="3"/>
        <v>0</v>
      </c>
      <c r="L53" s="6">
        <f ca="1">IF($K53,NA(),MATCH($A53,Tarievenlijst!$B:$B,0))</f>
        <v>72</v>
      </c>
      <c r="M53" s="2" t="str">
        <f ca="1">IF($K53,"",INDEX(Tarievenlijst!$I:$I,$L53))</f>
        <v>Pleegzorg deeltijd</v>
      </c>
      <c r="O53" s="6" t="e">
        <f t="shared" si="4"/>
        <v>#REF!</v>
      </c>
      <c r="P53" s="6" t="e">
        <f>IF($O53,NA(),MATCH($A53,Tarievenlijst!#REF!,0))</f>
        <v>#REF!</v>
      </c>
      <c r="Q53" s="2" t="e">
        <f>IF($O53,"",INDEX(Tarievenlijst!$I:$I,$P53))</f>
        <v>#REF!</v>
      </c>
      <c r="T53" s="6" t="b">
        <f t="shared" si="5"/>
        <v>1</v>
      </c>
      <c r="U53" s="6" t="e">
        <f>IF($T53,NA(),MATCH($A53,Tarievenlijst!$F:$F,0))</f>
        <v>#N/A</v>
      </c>
      <c r="V53" s="2" t="str">
        <f>IF($T53,"",INDEX(Tarievenlijst!$I:$I,$U53))</f>
        <v/>
      </c>
    </row>
    <row r="54" spans="1:22" x14ac:dyDescent="0.3">
      <c r="A54" s="6">
        <f t="shared" si="0"/>
        <v>40</v>
      </c>
      <c r="B54" s="6" t="b">
        <f t="shared" ca="1" si="6"/>
        <v>0</v>
      </c>
      <c r="C54" s="6">
        <f ca="1">IF($B54,NA(),MATCH($A54,Tarievenlijst!$B:$B,0))</f>
        <v>73</v>
      </c>
      <c r="D54" s="2" t="str">
        <f ca="1">IF($B54,"",INDEX(Tarievenlijst!$I:$I,$C54))</f>
        <v>Pleegzorg toeslag intensief</v>
      </c>
      <c r="G54" s="6" t="b">
        <f t="shared" ca="1" si="7"/>
        <v>1</v>
      </c>
      <c r="H54" s="6" t="e">
        <f ca="1">IF($G54,NA(),MATCH($A54,Tarievenlijst!$D:$D,0))</f>
        <v>#N/A</v>
      </c>
      <c r="I54" s="2" t="str">
        <f ca="1">IF($G54,"",INDEX(Tarievenlijst!$I:$I,$H54))</f>
        <v/>
      </c>
      <c r="K54" s="6" t="b">
        <f t="shared" ca="1" si="3"/>
        <v>0</v>
      </c>
      <c r="L54" s="6">
        <f ca="1">IF($K54,NA(),MATCH($A54,Tarievenlijst!$B:$B,0))</f>
        <v>73</v>
      </c>
      <c r="M54" s="2" t="str">
        <f ca="1">IF($K54,"",INDEX(Tarievenlijst!$I:$I,$L54))</f>
        <v>Pleegzorg toeslag intensief</v>
      </c>
      <c r="O54" s="6" t="e">
        <f t="shared" si="4"/>
        <v>#REF!</v>
      </c>
      <c r="P54" s="6" t="e">
        <f>IF($O54,NA(),MATCH($A54,Tarievenlijst!#REF!,0))</f>
        <v>#REF!</v>
      </c>
      <c r="Q54" s="2" t="e">
        <f>IF($O54,"",INDEX(Tarievenlijst!$I:$I,$P54))</f>
        <v>#REF!</v>
      </c>
      <c r="T54" s="6" t="b">
        <f t="shared" si="5"/>
        <v>1</v>
      </c>
      <c r="U54" s="6" t="e">
        <f>IF($T54,NA(),MATCH($A54,Tarievenlijst!$F:$F,0))</f>
        <v>#N/A</v>
      </c>
      <c r="V54" s="2" t="str">
        <f>IF($T54,"",INDEX(Tarievenlijst!$I:$I,$U54))</f>
        <v/>
      </c>
    </row>
    <row r="55" spans="1:22" x14ac:dyDescent="0.3">
      <c r="A55" s="6">
        <f t="shared" si="0"/>
        <v>41</v>
      </c>
      <c r="B55" s="6" t="b">
        <f t="shared" ca="1" si="6"/>
        <v>0</v>
      </c>
      <c r="C55" s="6">
        <f ca="1">IF($B55,NA(),MATCH($A55,Tarievenlijst!$B:$B,0))</f>
        <v>74</v>
      </c>
      <c r="D55" s="2" t="str">
        <f ca="1">IF($B55,"",INDEX(Tarievenlijst!$I:$I,$C55))</f>
        <v>24 uur behandelgroep (groepsgr. 7)</v>
      </c>
      <c r="G55" s="6" t="b">
        <f t="shared" ca="1" si="7"/>
        <v>1</v>
      </c>
      <c r="H55" s="6" t="e">
        <f ca="1">IF($G55,NA(),MATCH($A55,Tarievenlijst!$D:$D,0))</f>
        <v>#N/A</v>
      </c>
      <c r="I55" s="2" t="str">
        <f ca="1">IF($G55,"",INDEX(Tarievenlijst!$I:$I,$H55))</f>
        <v/>
      </c>
      <c r="K55" s="6" t="b">
        <f t="shared" ca="1" si="3"/>
        <v>0</v>
      </c>
      <c r="L55" s="6">
        <f ca="1">IF($K55,NA(),MATCH($A55,Tarievenlijst!$B:$B,0))</f>
        <v>74</v>
      </c>
      <c r="M55" s="2" t="str">
        <f ca="1">IF($K55,"",INDEX(Tarievenlijst!$I:$I,$L55))</f>
        <v>24 uur behandelgroep (groepsgr. 7)</v>
      </c>
      <c r="O55" s="6" t="e">
        <f t="shared" si="4"/>
        <v>#REF!</v>
      </c>
      <c r="P55" s="6" t="e">
        <f>IF($O55,NA(),MATCH($A55,Tarievenlijst!#REF!,0))</f>
        <v>#REF!</v>
      </c>
      <c r="Q55" s="2" t="e">
        <f>IF($O55,"",INDEX(Tarievenlijst!$I:$I,$P55))</f>
        <v>#REF!</v>
      </c>
      <c r="T55" s="6" t="b">
        <f t="shared" si="5"/>
        <v>1</v>
      </c>
      <c r="U55" s="6" t="e">
        <f>IF($T55,NA(),MATCH($A55,Tarievenlijst!$F:$F,0))</f>
        <v>#N/A</v>
      </c>
      <c r="V55" s="2" t="str">
        <f>IF($T55,"",INDEX(Tarievenlijst!$I:$I,$U55))</f>
        <v/>
      </c>
    </row>
    <row r="56" spans="1:22" x14ac:dyDescent="0.3">
      <c r="A56" s="6">
        <f t="shared" si="0"/>
        <v>42</v>
      </c>
      <c r="B56" s="6" t="b">
        <f t="shared" ca="1" si="6"/>
        <v>0</v>
      </c>
      <c r="C56" s="6">
        <f ca="1">IF($B56,NA(),MATCH($A56,Tarievenlijst!$B:$B,0))</f>
        <v>75</v>
      </c>
      <c r="D56" s="2" t="str">
        <f ca="1">IF($B56,"",INDEX(Tarievenlijst!$I:$I,$C56))</f>
        <v>IKB Hechting Pluryn</v>
      </c>
      <c r="G56" s="6" t="b">
        <f t="shared" ca="1" si="7"/>
        <v>1</v>
      </c>
      <c r="H56" s="6" t="e">
        <f ca="1">IF($G56,NA(),MATCH($A56,Tarievenlijst!$D:$D,0))</f>
        <v>#N/A</v>
      </c>
      <c r="I56" s="2" t="str">
        <f ca="1">IF($G56,"",INDEX(Tarievenlijst!$I:$I,$H56))</f>
        <v/>
      </c>
      <c r="K56" s="6" t="b">
        <f t="shared" ca="1" si="3"/>
        <v>0</v>
      </c>
      <c r="L56" s="6">
        <f ca="1">IF($K56,NA(),MATCH($A56,Tarievenlijst!$B:$B,0))</f>
        <v>75</v>
      </c>
      <c r="M56" s="2" t="str">
        <f ca="1">IF($K56,"",INDEX(Tarievenlijst!$I:$I,$L56))</f>
        <v>IKB Hechting Pluryn</v>
      </c>
      <c r="O56" s="6" t="e">
        <f t="shared" si="4"/>
        <v>#REF!</v>
      </c>
      <c r="P56" s="6" t="e">
        <f>IF($O56,NA(),MATCH($A56,Tarievenlijst!#REF!,0))</f>
        <v>#REF!</v>
      </c>
      <c r="Q56" s="2" t="e">
        <f>IF($O56,"",INDEX(Tarievenlijst!$I:$I,$P56))</f>
        <v>#REF!</v>
      </c>
      <c r="T56" s="6" t="b">
        <f t="shared" si="5"/>
        <v>1</v>
      </c>
      <c r="U56" s="6" t="e">
        <f>IF($T56,NA(),MATCH($A56,Tarievenlijst!$F:$F,0))</f>
        <v>#N/A</v>
      </c>
      <c r="V56" s="2" t="str">
        <f>IF($T56,"",INDEX(Tarievenlijst!$I:$I,$U56))</f>
        <v/>
      </c>
    </row>
    <row r="57" spans="1:22" x14ac:dyDescent="0.3">
      <c r="A57" s="6">
        <f t="shared" si="0"/>
        <v>43</v>
      </c>
      <c r="B57" s="6" t="b">
        <f t="shared" ca="1" si="6"/>
        <v>0</v>
      </c>
      <c r="C57" s="6">
        <f ca="1">IF($B57,NA(),MATCH($A57,Tarievenlijst!$B:$B,0))</f>
        <v>76</v>
      </c>
      <c r="D57" s="2" t="str">
        <f ca="1">IF($B57,"",INDEX(Tarievenlijst!$I:$I,$C57))</f>
        <v>IKB ASS Pluryn</v>
      </c>
      <c r="G57" s="6" t="b">
        <f t="shared" ca="1" si="7"/>
        <v>1</v>
      </c>
      <c r="H57" s="6" t="e">
        <f ca="1">IF($G57,NA(),MATCH($A57,Tarievenlijst!$D:$D,0))</f>
        <v>#N/A</v>
      </c>
      <c r="I57" s="2" t="str">
        <f ca="1">IF($G57,"",INDEX(Tarievenlijst!$I:$I,$H57))</f>
        <v/>
      </c>
      <c r="K57" s="6" t="b">
        <f t="shared" ca="1" si="3"/>
        <v>0</v>
      </c>
      <c r="L57" s="6">
        <f ca="1">IF($K57,NA(),MATCH($A57,Tarievenlijst!$B:$B,0))</f>
        <v>76</v>
      </c>
      <c r="M57" s="2" t="str">
        <f ca="1">IF($K57,"",INDEX(Tarievenlijst!$I:$I,$L57))</f>
        <v>IKB ASS Pluryn</v>
      </c>
      <c r="O57" s="6" t="e">
        <f t="shared" si="4"/>
        <v>#REF!</v>
      </c>
      <c r="P57" s="6" t="e">
        <f>IF($O57,NA(),MATCH($A57,Tarievenlijst!#REF!,0))</f>
        <v>#REF!</v>
      </c>
      <c r="Q57" s="2" t="e">
        <f>IF($O57,"",INDEX(Tarievenlijst!$I:$I,$P57))</f>
        <v>#REF!</v>
      </c>
      <c r="T57" s="6" t="b">
        <f t="shared" si="5"/>
        <v>1</v>
      </c>
      <c r="U57" s="6" t="e">
        <f>IF($T57,NA(),MATCH($A57,Tarievenlijst!$F:$F,0))</f>
        <v>#N/A</v>
      </c>
      <c r="V57" s="2" t="str">
        <f>IF($T57,"",INDEX(Tarievenlijst!$I:$I,$U57))</f>
        <v/>
      </c>
    </row>
    <row r="58" spans="1:22" x14ac:dyDescent="0.3">
      <c r="A58" s="6">
        <f t="shared" si="0"/>
        <v>44</v>
      </c>
      <c r="B58" s="6" t="b">
        <f t="shared" ca="1" si="6"/>
        <v>0</v>
      </c>
      <c r="C58" s="6">
        <f ca="1">IF($B58,NA(),MATCH($A58,Tarievenlijst!$B:$B,0))</f>
        <v>78</v>
      </c>
      <c r="D58" s="2" t="str">
        <f ca="1">IF($B58,"",INDEX(Tarievenlijst!$I:$I,$C58))</f>
        <v>HIC - GGZ</v>
      </c>
      <c r="G58" s="6" t="b">
        <f t="shared" ca="1" si="7"/>
        <v>1</v>
      </c>
      <c r="H58" s="6" t="e">
        <f ca="1">IF($G58,NA(),MATCH($A58,Tarievenlijst!$D:$D,0))</f>
        <v>#N/A</v>
      </c>
      <c r="I58" s="2" t="str">
        <f ca="1">IF($G58,"",INDEX(Tarievenlijst!$I:$I,$H58))</f>
        <v/>
      </c>
      <c r="K58" s="6" t="b">
        <f t="shared" ca="1" si="3"/>
        <v>0</v>
      </c>
      <c r="L58" s="6">
        <f ca="1">IF($K58,NA(),MATCH($A58,Tarievenlijst!$B:$B,0))</f>
        <v>78</v>
      </c>
      <c r="M58" s="2" t="str">
        <f ca="1">IF($K58,"",INDEX(Tarievenlijst!$I:$I,$L58))</f>
        <v>HIC - GGZ</v>
      </c>
      <c r="O58" s="6" t="e">
        <f t="shared" si="4"/>
        <v>#REF!</v>
      </c>
      <c r="P58" s="6" t="e">
        <f>IF($O58,NA(),MATCH($A58,Tarievenlijst!#REF!,0))</f>
        <v>#REF!</v>
      </c>
      <c r="Q58" s="2" t="e">
        <f>IF($O58,"",INDEX(Tarievenlijst!$I:$I,$P58))</f>
        <v>#REF!</v>
      </c>
      <c r="T58" s="6" t="b">
        <f t="shared" si="5"/>
        <v>1</v>
      </c>
      <c r="U58" s="6" t="e">
        <f>IF($T58,NA(),MATCH($A58,Tarievenlijst!$F:$F,0))</f>
        <v>#N/A</v>
      </c>
      <c r="V58" s="2" t="str">
        <f>IF($T58,"",INDEX(Tarievenlijst!$I:$I,$U58))</f>
        <v/>
      </c>
    </row>
    <row r="59" spans="1:22" x14ac:dyDescent="0.3">
      <c r="A59" s="6">
        <f t="shared" si="0"/>
        <v>45</v>
      </c>
      <c r="B59" s="6" t="b">
        <f t="shared" ca="1" si="6"/>
        <v>0</v>
      </c>
      <c r="C59" s="6">
        <f ca="1">IF($B59,NA(),MATCH($A59,Tarievenlijst!$B:$B,0))</f>
        <v>79</v>
      </c>
      <c r="D59" s="2" t="str">
        <f ca="1">IF($B59,"",INDEX(Tarievenlijst!$I:$I,$C59))</f>
        <v>Verblijf met behandeling</v>
      </c>
      <c r="G59" s="6" t="b">
        <f t="shared" ca="1" si="7"/>
        <v>1</v>
      </c>
      <c r="H59" s="6" t="e">
        <f ca="1">IF($G59,NA(),MATCH($A59,Tarievenlijst!$D:$D,0))</f>
        <v>#N/A</v>
      </c>
      <c r="I59" s="2" t="str">
        <f ca="1">IF($G59,"",INDEX(Tarievenlijst!$I:$I,$H59))</f>
        <v/>
      </c>
      <c r="K59" s="6" t="b">
        <f t="shared" ca="1" si="3"/>
        <v>0</v>
      </c>
      <c r="L59" s="6">
        <f ca="1">IF($K59,NA(),MATCH($A59,Tarievenlijst!$B:$B,0))</f>
        <v>79</v>
      </c>
      <c r="M59" s="2" t="str">
        <f ca="1">IF($K59,"",INDEX(Tarievenlijst!$I:$I,$L59))</f>
        <v>Verblijf met behandeling</v>
      </c>
      <c r="O59" s="6" t="e">
        <f t="shared" si="4"/>
        <v>#REF!</v>
      </c>
      <c r="P59" s="6" t="e">
        <f>IF($O59,NA(),MATCH($A59,Tarievenlijst!#REF!,0))</f>
        <v>#REF!</v>
      </c>
      <c r="Q59" s="2" t="e">
        <f>IF($O59,"",INDEX(Tarievenlijst!$I:$I,$P59))</f>
        <v>#REF!</v>
      </c>
      <c r="T59" s="6" t="b">
        <f t="shared" si="5"/>
        <v>1</v>
      </c>
      <c r="U59" s="6" t="e">
        <f>IF($T59,NA(),MATCH($A59,Tarievenlijst!$F:$F,0))</f>
        <v>#N/A</v>
      </c>
      <c r="V59" s="2" t="str">
        <f>IF($T59,"",INDEX(Tarievenlijst!$I:$I,$U59))</f>
        <v/>
      </c>
    </row>
    <row r="60" spans="1:22" x14ac:dyDescent="0.3">
      <c r="A60" s="6">
        <f t="shared" si="0"/>
        <v>46</v>
      </c>
      <c r="B60" s="6" t="b">
        <f t="shared" ca="1" si="6"/>
        <v>0</v>
      </c>
      <c r="C60" s="6">
        <f ca="1">IF($B60,NA(),MATCH($A60,Tarievenlijst!$B:$B,0))</f>
        <v>80</v>
      </c>
      <c r="D60" s="2" t="str">
        <f ca="1">IF($B60,"",INDEX(Tarievenlijst!$I:$I,$C60))</f>
        <v>Verblijf met behandeling - intensief</v>
      </c>
      <c r="G60" s="6" t="b">
        <f t="shared" ca="1" si="7"/>
        <v>1</v>
      </c>
      <c r="H60" s="6" t="e">
        <f ca="1">IF($G60,NA(),MATCH($A60,Tarievenlijst!$D:$D,0))</f>
        <v>#N/A</v>
      </c>
      <c r="I60" s="2" t="str">
        <f ca="1">IF($G60,"",INDEX(Tarievenlijst!$I:$I,$H60))</f>
        <v/>
      </c>
      <c r="K60" s="6" t="b">
        <f t="shared" ca="1" si="3"/>
        <v>0</v>
      </c>
      <c r="L60" s="6">
        <f ca="1">IF($K60,NA(),MATCH($A60,Tarievenlijst!$B:$B,0))</f>
        <v>80</v>
      </c>
      <c r="M60" s="2" t="str">
        <f ca="1">IF($K60,"",INDEX(Tarievenlijst!$I:$I,$L60))</f>
        <v>Verblijf met behandeling - intensief</v>
      </c>
      <c r="O60" s="6" t="e">
        <f t="shared" si="4"/>
        <v>#REF!</v>
      </c>
      <c r="P60" s="6" t="e">
        <f>IF($O60,NA(),MATCH($A60,Tarievenlijst!#REF!,0))</f>
        <v>#REF!</v>
      </c>
      <c r="Q60" s="2" t="e">
        <f>IF($O60,"",INDEX(Tarievenlijst!$I:$I,$P60))</f>
        <v>#REF!</v>
      </c>
      <c r="T60" s="6" t="b">
        <f t="shared" si="5"/>
        <v>1</v>
      </c>
      <c r="U60" s="6" t="e">
        <f>IF($T60,NA(),MATCH($A60,Tarievenlijst!$F:$F,0))</f>
        <v>#N/A</v>
      </c>
      <c r="V60" s="2" t="str">
        <f>IF($T60,"",INDEX(Tarievenlijst!$I:$I,$U60))</f>
        <v/>
      </c>
    </row>
    <row r="61" spans="1:22" x14ac:dyDescent="0.3">
      <c r="A61" s="6">
        <f t="shared" si="0"/>
        <v>47</v>
      </c>
      <c r="B61" s="6" t="b">
        <f t="shared" ca="1" si="6"/>
        <v>0</v>
      </c>
      <c r="C61" s="6">
        <f ca="1">IF($B61,NA(),MATCH($A61,Tarievenlijst!$B:$B,0))</f>
        <v>81</v>
      </c>
      <c r="D61" s="2" t="str">
        <f ca="1">IF($B61,"",INDEX(Tarievenlijst!$I:$I,$C61))</f>
        <v>Verblijf met behandeling - 3 milieu</v>
      </c>
      <c r="G61" s="6" t="b">
        <f t="shared" ca="1" si="7"/>
        <v>1</v>
      </c>
      <c r="H61" s="6" t="e">
        <f ca="1">IF($G61,NA(),MATCH($A61,Tarievenlijst!$D:$D,0))</f>
        <v>#N/A</v>
      </c>
      <c r="I61" s="2" t="str">
        <f ca="1">IF($G61,"",INDEX(Tarievenlijst!$I:$I,$H61))</f>
        <v/>
      </c>
      <c r="K61" s="6" t="b">
        <f t="shared" ca="1" si="3"/>
        <v>0</v>
      </c>
      <c r="L61" s="6">
        <f ca="1">IF($K61,NA(),MATCH($A61,Tarievenlijst!$B:$B,0))</f>
        <v>81</v>
      </c>
      <c r="M61" s="2" t="str">
        <f ca="1">IF($K61,"",INDEX(Tarievenlijst!$I:$I,$L61))</f>
        <v>Verblijf met behandeling - 3 milieu</v>
      </c>
      <c r="O61" s="6" t="e">
        <f t="shared" si="4"/>
        <v>#REF!</v>
      </c>
      <c r="P61" s="6" t="e">
        <f>IF($O61,NA(),MATCH($A61,Tarievenlijst!#REF!,0))</f>
        <v>#REF!</v>
      </c>
      <c r="Q61" s="2" t="e">
        <f>IF($O61,"",INDEX(Tarievenlijst!$I:$I,$P61))</f>
        <v>#REF!</v>
      </c>
      <c r="T61" s="6" t="b">
        <f t="shared" si="5"/>
        <v>1</v>
      </c>
      <c r="U61" s="6" t="e">
        <f>IF($T61,NA(),MATCH($A61,Tarievenlijst!$F:$F,0))</f>
        <v>#N/A</v>
      </c>
      <c r="V61" s="2" t="str">
        <f>IF($T61,"",INDEX(Tarievenlijst!$I:$I,$U61))</f>
        <v/>
      </c>
    </row>
    <row r="62" spans="1:22" x14ac:dyDescent="0.3">
      <c r="A62" s="6">
        <f t="shared" si="0"/>
        <v>48</v>
      </c>
      <c r="B62" s="6" t="b">
        <f t="shared" ca="1" si="6"/>
        <v>0</v>
      </c>
      <c r="C62" s="6">
        <f ca="1">IF($B62,NA(),MATCH($A62,Tarievenlijst!$B:$B,0))</f>
        <v>82</v>
      </c>
      <c r="D62" s="2" t="str">
        <f ca="1">IF($B62,"",INDEX(Tarievenlijst!$I:$I,$C62))</f>
        <v>Verblijf met behandeling - 3 milieu VG</v>
      </c>
      <c r="G62" s="6" t="b">
        <f t="shared" ca="1" si="7"/>
        <v>1</v>
      </c>
      <c r="H62" s="6" t="e">
        <f ca="1">IF($G62,NA(),MATCH($A62,Tarievenlijst!$D:$D,0))</f>
        <v>#N/A</v>
      </c>
      <c r="I62" s="2" t="str">
        <f ca="1">IF($G62,"",INDEX(Tarievenlijst!$I:$I,$H62))</f>
        <v/>
      </c>
      <c r="K62" s="6" t="b">
        <f t="shared" ca="1" si="3"/>
        <v>0</v>
      </c>
      <c r="L62" s="6">
        <f ca="1">IF($K62,NA(),MATCH($A62,Tarievenlijst!$B:$B,0))</f>
        <v>82</v>
      </c>
      <c r="M62" s="2" t="str">
        <f ca="1">IF($K62,"",INDEX(Tarievenlijst!$I:$I,$L62))</f>
        <v>Verblijf met behandeling - 3 milieu VG</v>
      </c>
      <c r="O62" s="6" t="e">
        <f t="shared" si="4"/>
        <v>#REF!</v>
      </c>
      <c r="P62" s="6" t="e">
        <f>IF($O62,NA(),MATCH($A62,Tarievenlijst!#REF!,0))</f>
        <v>#REF!</v>
      </c>
      <c r="Q62" s="2" t="e">
        <f>IF($O62,"",INDEX(Tarievenlijst!$I:$I,$P62))</f>
        <v>#REF!</v>
      </c>
      <c r="T62" s="6" t="b">
        <f t="shared" si="5"/>
        <v>1</v>
      </c>
      <c r="U62" s="6" t="e">
        <f>IF($T62,NA(),MATCH($A62,Tarievenlijst!$F:$F,0))</f>
        <v>#N/A</v>
      </c>
      <c r="V62" s="2" t="str">
        <f>IF($T62,"",INDEX(Tarievenlijst!$I:$I,$U62))</f>
        <v/>
      </c>
    </row>
    <row r="63" spans="1:22" x14ac:dyDescent="0.3">
      <c r="A63" s="6">
        <f t="shared" si="0"/>
        <v>49</v>
      </c>
      <c r="B63" s="6" t="b">
        <f t="shared" ca="1" si="6"/>
        <v>0</v>
      </c>
      <c r="C63" s="6">
        <f ca="1">IF($B63,NA(),MATCH($A63,Tarievenlijst!$B:$B,0))</f>
        <v>83</v>
      </c>
      <c r="D63" s="2" t="str">
        <f ca="1">IF($B63,"",INDEX(Tarievenlijst!$I:$I,$C63))</f>
        <v>Logeren Regulier</v>
      </c>
      <c r="G63" s="6" t="b">
        <f t="shared" ca="1" si="7"/>
        <v>1</v>
      </c>
      <c r="H63" s="6" t="e">
        <f ca="1">IF($G63,NA(),MATCH($A63,Tarievenlijst!$D:$D,0))</f>
        <v>#N/A</v>
      </c>
      <c r="I63" s="2" t="str">
        <f ca="1">IF($G63,"",INDEX(Tarievenlijst!$I:$I,$H63))</f>
        <v/>
      </c>
      <c r="K63" s="6" t="b">
        <f t="shared" ca="1" si="3"/>
        <v>0</v>
      </c>
      <c r="L63" s="6">
        <f ca="1">IF($K63,NA(),MATCH($A63,Tarievenlijst!$B:$B,0))</f>
        <v>83</v>
      </c>
      <c r="M63" s="2" t="str">
        <f ca="1">IF($K63,"",INDEX(Tarievenlijst!$I:$I,$L63))</f>
        <v>Logeren Regulier</v>
      </c>
      <c r="O63" s="6" t="e">
        <f t="shared" si="4"/>
        <v>#REF!</v>
      </c>
      <c r="P63" s="6" t="e">
        <f>IF($O63,NA(),MATCH($A63,Tarievenlijst!#REF!,0))</f>
        <v>#REF!</v>
      </c>
      <c r="Q63" s="2" t="e">
        <f>IF($O63,"",INDEX(Tarievenlijst!$I:$I,$P63))</f>
        <v>#REF!</v>
      </c>
      <c r="T63" s="6" t="b">
        <f t="shared" si="5"/>
        <v>1</v>
      </c>
      <c r="U63" s="6" t="e">
        <f>IF($T63,NA(),MATCH($A63,Tarievenlijst!$F:$F,0))</f>
        <v>#N/A</v>
      </c>
      <c r="V63" s="2" t="str">
        <f>IF($T63,"",INDEX(Tarievenlijst!$I:$I,$U63))</f>
        <v/>
      </c>
    </row>
    <row r="64" spans="1:22" x14ac:dyDescent="0.3">
      <c r="A64" s="6">
        <f t="shared" si="0"/>
        <v>50</v>
      </c>
      <c r="B64" s="6" t="b">
        <f t="shared" ca="1" si="6"/>
        <v>0</v>
      </c>
      <c r="C64" s="6">
        <f ca="1">IF($B64,NA(),MATCH($A64,Tarievenlijst!$B:$B,0))</f>
        <v>84</v>
      </c>
      <c r="D64" s="2" t="str">
        <f ca="1">IF($B64,"",INDEX(Tarievenlijst!$I:$I,$C64))</f>
        <v>Logeren intensief</v>
      </c>
      <c r="G64" s="6" t="b">
        <f t="shared" ca="1" si="7"/>
        <v>1</v>
      </c>
      <c r="H64" s="6" t="e">
        <f ca="1">IF($G64,NA(),MATCH($A64,Tarievenlijst!$D:$D,0))</f>
        <v>#N/A</v>
      </c>
      <c r="I64" s="2" t="str">
        <f ca="1">IF($G64,"",INDEX(Tarievenlijst!$I:$I,$H64))</f>
        <v/>
      </c>
      <c r="K64" s="6" t="b">
        <f t="shared" ca="1" si="3"/>
        <v>0</v>
      </c>
      <c r="L64" s="6">
        <f ca="1">IF($K64,NA(),MATCH($A64,Tarievenlijst!$B:$B,0))</f>
        <v>84</v>
      </c>
      <c r="M64" s="2" t="str">
        <f ca="1">IF($K64,"",INDEX(Tarievenlijst!$I:$I,$L64))</f>
        <v>Logeren intensief</v>
      </c>
      <c r="O64" s="6" t="e">
        <f t="shared" si="4"/>
        <v>#REF!</v>
      </c>
      <c r="P64" s="6" t="e">
        <f>IF($O64,NA(),MATCH($A64,Tarievenlijst!#REF!,0))</f>
        <v>#REF!</v>
      </c>
      <c r="Q64" s="2" t="e">
        <f>IF($O64,"",INDEX(Tarievenlijst!$I:$I,$P64))</f>
        <v>#REF!</v>
      </c>
      <c r="T64" s="6" t="b">
        <f t="shared" si="5"/>
        <v>1</v>
      </c>
      <c r="U64" s="6" t="e">
        <f>IF($T64,NA(),MATCH($A64,Tarievenlijst!$F:$F,0))</f>
        <v>#N/A</v>
      </c>
      <c r="V64" s="2" t="str">
        <f>IF($T64,"",INDEX(Tarievenlijst!$I:$I,$U64))</f>
        <v/>
      </c>
    </row>
    <row r="65" spans="1:22" x14ac:dyDescent="0.3">
      <c r="A65" s="6">
        <f t="shared" si="0"/>
        <v>51</v>
      </c>
      <c r="B65" s="6" t="b">
        <f t="shared" ca="1" si="6"/>
        <v>0</v>
      </c>
      <c r="C65" s="6">
        <f ca="1">IF($B65,NA(),MATCH($A65,Tarievenlijst!$B:$B,0))</f>
        <v>85</v>
      </c>
      <c r="D65" s="2" t="str">
        <f ca="1">IF($B65,"",INDEX(Tarievenlijst!$I:$I,$C65))</f>
        <v>Logeren extra intensief</v>
      </c>
      <c r="G65" s="6" t="b">
        <f t="shared" ca="1" si="7"/>
        <v>1</v>
      </c>
      <c r="H65" s="6" t="e">
        <f ca="1">IF($G65,NA(),MATCH($A65,Tarievenlijst!$D:$D,0))</f>
        <v>#N/A</v>
      </c>
      <c r="I65" s="2" t="str">
        <f ca="1">IF($G65,"",INDEX(Tarievenlijst!$I:$I,$H65))</f>
        <v/>
      </c>
      <c r="K65" s="6" t="b">
        <f t="shared" ca="1" si="3"/>
        <v>0</v>
      </c>
      <c r="L65" s="6">
        <f ca="1">IF($K65,NA(),MATCH($A65,Tarievenlijst!$B:$B,0))</f>
        <v>85</v>
      </c>
      <c r="M65" s="2" t="str">
        <f ca="1">IF($K65,"",INDEX(Tarievenlijst!$I:$I,$L65))</f>
        <v>Logeren extra intensief</v>
      </c>
      <c r="O65" s="6" t="e">
        <f t="shared" si="4"/>
        <v>#REF!</v>
      </c>
      <c r="P65" s="6" t="e">
        <f>IF($O65,NA(),MATCH($A65,Tarievenlijst!#REF!,0))</f>
        <v>#REF!</v>
      </c>
      <c r="Q65" s="2" t="e">
        <f>IF($O65,"",INDEX(Tarievenlijst!$I:$I,$P65))</f>
        <v>#REF!</v>
      </c>
      <c r="T65" s="6" t="b">
        <f t="shared" si="5"/>
        <v>1</v>
      </c>
      <c r="U65" s="6" t="e">
        <f>IF($T65,NA(),MATCH($A65,Tarievenlijst!$F:$F,0))</f>
        <v>#N/A</v>
      </c>
      <c r="V65" s="2" t="str">
        <f>IF($T65,"",INDEX(Tarievenlijst!$I:$I,$U65))</f>
        <v/>
      </c>
    </row>
    <row r="66" spans="1:22" x14ac:dyDescent="0.3">
      <c r="A66" s="6">
        <f t="shared" si="0"/>
        <v>52</v>
      </c>
      <c r="B66" s="6" t="b">
        <f t="shared" ca="1" si="6"/>
        <v>0</v>
      </c>
      <c r="C66" s="6">
        <f ca="1">IF($B66,NA(),MATCH($A66,Tarievenlijst!$B:$B,0))</f>
        <v>86</v>
      </c>
      <c r="D66" s="2" t="str">
        <f ca="1">IF($B66,"",INDEX(Tarievenlijst!$I:$I,$C66))</f>
        <v>Wonen met begeleiding - licht</v>
      </c>
      <c r="G66" s="6" t="b">
        <f t="shared" ca="1" si="7"/>
        <v>1</v>
      </c>
      <c r="H66" s="6" t="e">
        <f ca="1">IF($G66,NA(),MATCH($A66,Tarievenlijst!$D:$D,0))</f>
        <v>#N/A</v>
      </c>
      <c r="I66" s="2" t="str">
        <f ca="1">IF($G66,"",INDEX(Tarievenlijst!$I:$I,$H66))</f>
        <v/>
      </c>
      <c r="K66" s="6" t="b">
        <f t="shared" ca="1" si="3"/>
        <v>0</v>
      </c>
      <c r="L66" s="6">
        <f ca="1">IF($K66,NA(),MATCH($A66,Tarievenlijst!$B:$B,0))</f>
        <v>86</v>
      </c>
      <c r="M66" s="2" t="str">
        <f ca="1">IF($K66,"",INDEX(Tarievenlijst!$I:$I,$L66))</f>
        <v>Wonen met begeleiding - licht</v>
      </c>
      <c r="O66" s="6" t="e">
        <f t="shared" si="4"/>
        <v>#REF!</v>
      </c>
      <c r="P66" s="6" t="e">
        <f>IF($O66,NA(),MATCH($A66,Tarievenlijst!#REF!,0))</f>
        <v>#REF!</v>
      </c>
      <c r="Q66" s="2" t="e">
        <f>IF($O66,"",INDEX(Tarievenlijst!$I:$I,$P66))</f>
        <v>#REF!</v>
      </c>
      <c r="T66" s="6" t="b">
        <f t="shared" si="5"/>
        <v>1</v>
      </c>
      <c r="U66" s="6" t="e">
        <f>IF($T66,NA(),MATCH($A66,Tarievenlijst!$F:$F,0))</f>
        <v>#N/A</v>
      </c>
      <c r="V66" s="2" t="str">
        <f>IF($T66,"",INDEX(Tarievenlijst!$I:$I,$U66))</f>
        <v/>
      </c>
    </row>
    <row r="67" spans="1:22" x14ac:dyDescent="0.3">
      <c r="A67" s="6">
        <f t="shared" si="0"/>
        <v>53</v>
      </c>
      <c r="B67" s="6" t="b">
        <f t="shared" ca="1" si="6"/>
        <v>0</v>
      </c>
      <c r="C67" s="6">
        <f ca="1">IF($B67,NA(),MATCH($A67,Tarievenlijst!$B:$B,0))</f>
        <v>87</v>
      </c>
      <c r="D67" s="2" t="str">
        <f ca="1">IF($B67,"",INDEX(Tarievenlijst!$I:$I,$C67))</f>
        <v>Wonen met begeleiding - regulier</v>
      </c>
      <c r="G67" s="6" t="b">
        <f t="shared" ca="1" si="7"/>
        <v>1</v>
      </c>
      <c r="H67" s="6" t="e">
        <f ca="1">IF($G67,NA(),MATCH($A67,Tarievenlijst!$D:$D,0))</f>
        <v>#N/A</v>
      </c>
      <c r="I67" s="2" t="str">
        <f ca="1">IF($G67,"",INDEX(Tarievenlijst!$I:$I,$H67))</f>
        <v/>
      </c>
      <c r="K67" s="6" t="b">
        <f t="shared" ca="1" si="3"/>
        <v>0</v>
      </c>
      <c r="L67" s="6">
        <f ca="1">IF($K67,NA(),MATCH($A67,Tarievenlijst!$B:$B,0))</f>
        <v>87</v>
      </c>
      <c r="M67" s="2" t="str">
        <f ca="1">IF($K67,"",INDEX(Tarievenlijst!$I:$I,$L67))</f>
        <v>Wonen met begeleiding - regulier</v>
      </c>
      <c r="O67" s="6" t="e">
        <f t="shared" si="4"/>
        <v>#REF!</v>
      </c>
      <c r="P67" s="6" t="e">
        <f>IF($O67,NA(),MATCH($A67,Tarievenlijst!#REF!,0))</f>
        <v>#REF!</v>
      </c>
      <c r="Q67" s="2" t="e">
        <f>IF($O67,"",INDEX(Tarievenlijst!$I:$I,$P67))</f>
        <v>#REF!</v>
      </c>
      <c r="T67" s="6" t="b">
        <f t="shared" si="5"/>
        <v>1</v>
      </c>
      <c r="U67" s="6" t="e">
        <f>IF($T67,NA(),MATCH($A67,Tarievenlijst!$F:$F,0))</f>
        <v>#N/A</v>
      </c>
      <c r="V67" s="2" t="str">
        <f>IF($T67,"",INDEX(Tarievenlijst!$I:$I,$U67))</f>
        <v/>
      </c>
    </row>
    <row r="68" spans="1:22" x14ac:dyDescent="0.3">
      <c r="A68" s="6">
        <f t="shared" si="0"/>
        <v>54</v>
      </c>
      <c r="B68" s="6" t="b">
        <f t="shared" ca="1" si="6"/>
        <v>0</v>
      </c>
      <c r="C68" s="6">
        <f ca="1">IF($B68,NA(),MATCH($A68,Tarievenlijst!$B:$B,0))</f>
        <v>88</v>
      </c>
      <c r="D68" s="2" t="str">
        <f ca="1">IF($B68,"",INDEX(Tarievenlijst!$I:$I,$C68))</f>
        <v>Wonen met begeleiding intensief</v>
      </c>
      <c r="G68" s="6" t="b">
        <f t="shared" ca="1" si="7"/>
        <v>1</v>
      </c>
      <c r="H68" s="6" t="e">
        <f ca="1">IF($G68,NA(),MATCH($A68,Tarievenlijst!$D:$D,0))</f>
        <v>#N/A</v>
      </c>
      <c r="I68" s="2" t="str">
        <f ca="1">IF($G68,"",INDEX(Tarievenlijst!$I:$I,$H68))</f>
        <v/>
      </c>
      <c r="K68" s="6" t="b">
        <f t="shared" ca="1" si="3"/>
        <v>0</v>
      </c>
      <c r="L68" s="6">
        <f ca="1">IF($K68,NA(),MATCH($A68,Tarievenlijst!$B:$B,0))</f>
        <v>88</v>
      </c>
      <c r="M68" s="2" t="str">
        <f ca="1">IF($K68,"",INDEX(Tarievenlijst!$I:$I,$L68))</f>
        <v>Wonen met begeleiding intensief</v>
      </c>
      <c r="O68" s="6" t="e">
        <f t="shared" si="4"/>
        <v>#REF!</v>
      </c>
      <c r="P68" s="6" t="e">
        <f>IF($O68,NA(),MATCH($A68,Tarievenlijst!#REF!,0))</f>
        <v>#REF!</v>
      </c>
      <c r="Q68" s="2" t="e">
        <f>IF($O68,"",INDEX(Tarievenlijst!$I:$I,$P68))</f>
        <v>#REF!</v>
      </c>
      <c r="T68" s="6" t="b">
        <f t="shared" si="5"/>
        <v>1</v>
      </c>
      <c r="U68" s="6" t="e">
        <f>IF($T68,NA(),MATCH($A68,Tarievenlijst!$F:$F,0))</f>
        <v>#N/A</v>
      </c>
      <c r="V68" s="2" t="str">
        <f>IF($T68,"",INDEX(Tarievenlijst!$I:$I,$U68))</f>
        <v/>
      </c>
    </row>
    <row r="69" spans="1:22" x14ac:dyDescent="0.3">
      <c r="A69" s="6">
        <f t="shared" si="0"/>
        <v>55</v>
      </c>
      <c r="B69" s="6" t="b">
        <f t="shared" ca="1" si="6"/>
        <v>0</v>
      </c>
      <c r="C69" s="6">
        <f ca="1">IF($B69,NA(),MATCH($A69,Tarievenlijst!$B:$B,0))</f>
        <v>89</v>
      </c>
      <c r="D69" s="2" t="str">
        <f ca="1">IF($B69,"",INDEX(Tarievenlijst!$I:$I,$C69))</f>
        <v>Logeren Harmonicavoorziening</v>
      </c>
      <c r="G69" s="6" t="b">
        <f t="shared" ca="1" si="7"/>
        <v>1</v>
      </c>
      <c r="H69" s="6" t="e">
        <f ca="1">IF($G69,NA(),MATCH($A69,Tarievenlijst!$D:$D,0))</f>
        <v>#N/A</v>
      </c>
      <c r="I69" s="2" t="str">
        <f ca="1">IF($G69,"",INDEX(Tarievenlijst!$I:$I,$H69))</f>
        <v/>
      </c>
      <c r="K69" s="6" t="b">
        <f t="shared" ca="1" si="3"/>
        <v>0</v>
      </c>
      <c r="L69" s="6">
        <f ca="1">IF($K69,NA(),MATCH($A69,Tarievenlijst!$B:$B,0))</f>
        <v>89</v>
      </c>
      <c r="M69" s="2" t="str">
        <f ca="1">IF($K69,"",INDEX(Tarievenlijst!$I:$I,$L69))</f>
        <v>Logeren Harmonicavoorziening</v>
      </c>
      <c r="O69" s="6" t="e">
        <f t="shared" si="4"/>
        <v>#REF!</v>
      </c>
      <c r="P69" s="6" t="e">
        <f>IF($O69,NA(),MATCH($A69,Tarievenlijst!#REF!,0))</f>
        <v>#REF!</v>
      </c>
      <c r="Q69" s="2" t="e">
        <f>IF($O69,"",INDEX(Tarievenlijst!$I:$I,$P69))</f>
        <v>#REF!</v>
      </c>
      <c r="T69" s="6" t="b">
        <f t="shared" si="5"/>
        <v>1</v>
      </c>
      <c r="U69" s="6" t="e">
        <f>IF($T69,NA(),MATCH($A69,Tarievenlijst!$F:$F,0))</f>
        <v>#N/A</v>
      </c>
      <c r="V69" s="2" t="str">
        <f>IF($T69,"",INDEX(Tarievenlijst!$I:$I,$U69))</f>
        <v/>
      </c>
    </row>
    <row r="70" spans="1:22" x14ac:dyDescent="0.3">
      <c r="A70" s="6">
        <f t="shared" si="0"/>
        <v>56</v>
      </c>
      <c r="B70" s="6" t="b">
        <f t="shared" ca="1" si="6"/>
        <v>0</v>
      </c>
      <c r="C70" s="6">
        <f ca="1">IF($B70,NA(),MATCH($A70,Tarievenlijst!$B:$B,0))</f>
        <v>90</v>
      </c>
      <c r="D70" s="2" t="str">
        <f ca="1">IF($B70,"",INDEX(Tarievenlijst!$I:$I,$C70))</f>
        <v>Kleinschalige woonvoorziening VIC woning</v>
      </c>
      <c r="G70" s="6" t="b">
        <f t="shared" ca="1" si="7"/>
        <v>1</v>
      </c>
      <c r="H70" s="6" t="e">
        <f ca="1">IF($G70,NA(),MATCH($A70,Tarievenlijst!$D:$D,0))</f>
        <v>#N/A</v>
      </c>
      <c r="I70" s="2" t="str">
        <f ca="1">IF($G70,"",INDEX(Tarievenlijst!$I:$I,$H70))</f>
        <v/>
      </c>
      <c r="K70" s="6" t="b">
        <f t="shared" ca="1" si="3"/>
        <v>0</v>
      </c>
      <c r="L70" s="6">
        <f ca="1">IF($K70,NA(),MATCH($A70,Tarievenlijst!$B:$B,0))</f>
        <v>90</v>
      </c>
      <c r="M70" s="2" t="str">
        <f ca="1">IF($K70,"",INDEX(Tarievenlijst!$I:$I,$L70))</f>
        <v>Kleinschalige woonvoorziening VIC woning</v>
      </c>
      <c r="O70" s="6" t="e">
        <f t="shared" si="4"/>
        <v>#REF!</v>
      </c>
      <c r="P70" s="6" t="e">
        <f>IF($O70,NA(),MATCH($A70,Tarievenlijst!#REF!,0))</f>
        <v>#REF!</v>
      </c>
      <c r="Q70" s="2" t="e">
        <f>IF($O70,"",INDEX(Tarievenlijst!$I:$I,$P70))</f>
        <v>#REF!</v>
      </c>
      <c r="T70" s="6" t="b">
        <f t="shared" si="5"/>
        <v>1</v>
      </c>
      <c r="U70" s="6" t="e">
        <f>IF($T70,NA(),MATCH($A70,Tarievenlijst!$F:$F,0))</f>
        <v>#N/A</v>
      </c>
      <c r="V70" s="2" t="str">
        <f>IF($T70,"",INDEX(Tarievenlijst!$I:$I,$U70))</f>
        <v/>
      </c>
    </row>
    <row r="71" spans="1:22" x14ac:dyDescent="0.3">
      <c r="A71" s="6">
        <f t="shared" si="0"/>
        <v>57</v>
      </c>
      <c r="B71" s="6" t="b">
        <f t="shared" ca="1" si="6"/>
        <v>0</v>
      </c>
      <c r="C71" s="6">
        <f ca="1">IF($B71,NA(),MATCH($A71,Tarievenlijst!$B:$B,0))</f>
        <v>91</v>
      </c>
      <c r="D71" s="2" t="str">
        <f ca="1">IF($B71,"",INDEX(Tarievenlijst!$I:$I,$C71))</f>
        <v>Wonen met begeleiding - extra intensief</v>
      </c>
      <c r="G71" s="6" t="b">
        <f t="shared" ca="1" si="7"/>
        <v>1</v>
      </c>
      <c r="H71" s="6" t="e">
        <f ca="1">IF($G71,NA(),MATCH($A71,Tarievenlijst!$D:$D,0))</f>
        <v>#N/A</v>
      </c>
      <c r="I71" s="2" t="str">
        <f ca="1">IF($G71,"",INDEX(Tarievenlijst!$I:$I,$H71))</f>
        <v/>
      </c>
      <c r="K71" s="6" t="b">
        <f t="shared" ca="1" si="3"/>
        <v>0</v>
      </c>
      <c r="L71" s="6">
        <f ca="1">IF($K71,NA(),MATCH($A71,Tarievenlijst!$B:$B,0))</f>
        <v>91</v>
      </c>
      <c r="M71" s="2" t="str">
        <f ca="1">IF($K71,"",INDEX(Tarievenlijst!$I:$I,$L71))</f>
        <v>Wonen met begeleiding - extra intensief</v>
      </c>
      <c r="O71" s="6" t="e">
        <f t="shared" si="4"/>
        <v>#REF!</v>
      </c>
      <c r="P71" s="6" t="e">
        <f>IF($O71,NA(),MATCH($A71,Tarievenlijst!#REF!,0))</f>
        <v>#REF!</v>
      </c>
      <c r="Q71" s="2" t="e">
        <f>IF($O71,"",INDEX(Tarievenlijst!$I:$I,$P71))</f>
        <v>#REF!</v>
      </c>
      <c r="T71" s="6" t="b">
        <f t="shared" si="5"/>
        <v>1</v>
      </c>
      <c r="U71" s="6" t="e">
        <f>IF($T71,NA(),MATCH($A71,Tarievenlijst!$F:$F,0))</f>
        <v>#N/A</v>
      </c>
      <c r="V71" s="2" t="str">
        <f>IF($T71,"",INDEX(Tarievenlijst!$I:$I,$U71))</f>
        <v/>
      </c>
    </row>
    <row r="72" spans="1:22" x14ac:dyDescent="0.3">
      <c r="A72" s="6">
        <f t="shared" si="0"/>
        <v>58</v>
      </c>
      <c r="B72" s="6" t="b">
        <f t="shared" ca="1" si="6"/>
        <v>0</v>
      </c>
      <c r="C72" s="6">
        <f ca="1">IF($B72,NA(),MATCH($A72,Tarievenlijst!$B:$B,0))</f>
        <v>93</v>
      </c>
      <c r="D72" s="2" t="str">
        <f ca="1">IF($B72,"",INDEX(Tarievenlijst!$I:$I,$C72))</f>
        <v>Toeslag crisis ambulant</v>
      </c>
      <c r="G72" s="6" t="b">
        <f t="shared" ca="1" si="7"/>
        <v>1</v>
      </c>
      <c r="H72" s="6" t="e">
        <f ca="1">IF($G72,NA(),MATCH($A72,Tarievenlijst!$D:$D,0))</f>
        <v>#N/A</v>
      </c>
      <c r="I72" s="2" t="str">
        <f ca="1">IF($G72,"",INDEX(Tarievenlijst!$I:$I,$H72))</f>
        <v/>
      </c>
      <c r="K72" s="6" t="b">
        <f t="shared" ca="1" si="3"/>
        <v>0</v>
      </c>
      <c r="L72" s="6">
        <f ca="1">IF($K72,NA(),MATCH($A72,Tarievenlijst!$B:$B,0))</f>
        <v>93</v>
      </c>
      <c r="M72" s="2" t="str">
        <f ca="1">IF($K72,"",INDEX(Tarievenlijst!$I:$I,$L72))</f>
        <v>Toeslag crisis ambulant</v>
      </c>
      <c r="O72" s="6" t="e">
        <f t="shared" si="4"/>
        <v>#REF!</v>
      </c>
      <c r="P72" s="6" t="e">
        <f>IF($O72,NA(),MATCH($A72,Tarievenlijst!#REF!,0))</f>
        <v>#REF!</v>
      </c>
      <c r="Q72" s="2" t="e">
        <f>IF($O72,"",INDEX(Tarievenlijst!$I:$I,$P72))</f>
        <v>#REF!</v>
      </c>
      <c r="T72" s="6" t="b">
        <f t="shared" si="5"/>
        <v>1</v>
      </c>
      <c r="U72" s="6" t="e">
        <f>IF($T72,NA(),MATCH($A72,Tarievenlijst!$F:$F,0))</f>
        <v>#N/A</v>
      </c>
      <c r="V72" s="2" t="str">
        <f>IF($T72,"",INDEX(Tarievenlijst!$I:$I,$U72))</f>
        <v/>
      </c>
    </row>
    <row r="73" spans="1:22" x14ac:dyDescent="0.3">
      <c r="A73" s="6">
        <f t="shared" si="0"/>
        <v>59</v>
      </c>
      <c r="B73" s="6" t="b">
        <f t="shared" ca="1" si="6"/>
        <v>0</v>
      </c>
      <c r="C73" s="6">
        <f ca="1">IF($B73,NA(),MATCH($A73,Tarievenlijst!$B:$B,0))</f>
        <v>94</v>
      </c>
      <c r="D73" s="2" t="str">
        <f ca="1">IF($B73,"",INDEX(Tarievenlijst!$I:$I,$C73))</f>
        <v>Toeslag crisis bij Verblijf met behandeling</v>
      </c>
      <c r="G73" s="6" t="b">
        <f t="shared" ca="1" si="7"/>
        <v>1</v>
      </c>
      <c r="H73" s="6" t="e">
        <f ca="1">IF($G73,NA(),MATCH($A73,Tarievenlijst!$D:$D,0))</f>
        <v>#N/A</v>
      </c>
      <c r="I73" s="2" t="str">
        <f ca="1">IF($G73,"",INDEX(Tarievenlijst!$I:$I,$H73))</f>
        <v/>
      </c>
      <c r="K73" s="6" t="b">
        <f t="shared" ca="1" si="3"/>
        <v>0</v>
      </c>
      <c r="L73" s="6">
        <f ca="1">IF($K73,NA(),MATCH($A73,Tarievenlijst!$B:$B,0))</f>
        <v>94</v>
      </c>
      <c r="M73" s="2" t="str">
        <f ca="1">IF($K73,"",INDEX(Tarievenlijst!$I:$I,$L73))</f>
        <v>Toeslag crisis bij Verblijf met behandeling</v>
      </c>
      <c r="O73" s="6" t="e">
        <f t="shared" si="4"/>
        <v>#REF!</v>
      </c>
      <c r="P73" s="6" t="e">
        <f>IF($O73,NA(),MATCH($A73,Tarievenlijst!#REF!,0))</f>
        <v>#REF!</v>
      </c>
      <c r="Q73" s="2" t="e">
        <f>IF($O73,"",INDEX(Tarievenlijst!$I:$I,$P73))</f>
        <v>#REF!</v>
      </c>
      <c r="T73" s="6" t="b">
        <f t="shared" si="5"/>
        <v>1</v>
      </c>
      <c r="U73" s="6" t="e">
        <f>IF($T73,NA(),MATCH($A73,Tarievenlijst!$F:$F,0))</f>
        <v>#N/A</v>
      </c>
      <c r="V73" s="2" t="str">
        <f>IF($T73,"",INDEX(Tarievenlijst!$I:$I,$U73))</f>
        <v/>
      </c>
    </row>
    <row r="74" spans="1:22" x14ac:dyDescent="0.3">
      <c r="A74" s="6">
        <f t="shared" si="0"/>
        <v>60</v>
      </c>
      <c r="B74" s="6" t="b">
        <f t="shared" ref="B74:B94" ca="1" si="8">$A74&gt;D$12</f>
        <v>0</v>
      </c>
      <c r="C74" s="6">
        <f ca="1">IF($B74,NA(),MATCH($A74,Tarievenlijst!$B:$B,0))</f>
        <v>95</v>
      </c>
      <c r="D74" s="2" t="str">
        <f ca="1">IF($B74,"",INDEX(Tarievenlijst!$I:$I,$C74))</f>
        <v>Toeslag crisis bij Wonen</v>
      </c>
      <c r="G74" s="6" t="b">
        <f t="shared" ref="G74:G94" ca="1" si="9">$A74&gt;I$12</f>
        <v>1</v>
      </c>
      <c r="H74" s="6" t="e">
        <f ca="1">IF($G74,NA(),MATCH($A74,Tarievenlijst!$D:$D,0))</f>
        <v>#N/A</v>
      </c>
      <c r="I74" s="2" t="str">
        <f ca="1">IF($G74,"",INDEX(Tarievenlijst!$I:$I,$H74))</f>
        <v/>
      </c>
      <c r="K74" s="6" t="b">
        <f t="shared" ref="K74:K94" ca="1" si="10">$A74&gt;M$12</f>
        <v>0</v>
      </c>
      <c r="L74" s="6">
        <f ca="1">IF($K74,NA(),MATCH($A74,Tarievenlijst!$B:$B,0))</f>
        <v>95</v>
      </c>
      <c r="M74" s="2" t="str">
        <f ca="1">IF($K74,"",INDEX(Tarievenlijst!$I:$I,$L74))</f>
        <v>Toeslag crisis bij Wonen</v>
      </c>
      <c r="O74" s="6" t="e">
        <f t="shared" ref="O74:O94" si="11">$A74&gt;Q$12</f>
        <v>#REF!</v>
      </c>
      <c r="P74" s="6" t="e">
        <f>IF($O74,NA(),MATCH($A74,Tarievenlijst!#REF!,0))</f>
        <v>#REF!</v>
      </c>
      <c r="Q74" s="2" t="e">
        <f>IF($O74,"",INDEX(Tarievenlijst!$I:$I,$P74))</f>
        <v>#REF!</v>
      </c>
      <c r="T74" s="6" t="b">
        <f t="shared" si="5"/>
        <v>1</v>
      </c>
      <c r="U74" s="6" t="e">
        <f>IF($T74,NA(),MATCH($A74,Tarievenlijst!$F:$F,0))</f>
        <v>#N/A</v>
      </c>
      <c r="V74" s="2" t="str">
        <f>IF($T74,"",INDEX(Tarievenlijst!$I:$I,$U74))</f>
        <v/>
      </c>
    </row>
    <row r="75" spans="1:22" x14ac:dyDescent="0.3">
      <c r="A75" s="6">
        <f t="shared" si="0"/>
        <v>61</v>
      </c>
      <c r="B75" s="6" t="b">
        <f t="shared" ca="1" si="8"/>
        <v>0</v>
      </c>
      <c r="C75" s="6">
        <f ca="1">IF($B75,NA(),MATCH($A75,Tarievenlijst!$B:$B,0))</f>
        <v>96</v>
      </c>
      <c r="D75" s="2" t="str">
        <f ca="1">IF($B75,"",INDEX(Tarievenlijst!$I:$I,$C75))</f>
        <v>Toeslag crisis pleegzorg</v>
      </c>
      <c r="G75" s="6" t="b">
        <f t="shared" ca="1" si="9"/>
        <v>1</v>
      </c>
      <c r="H75" s="6" t="e">
        <f ca="1">IF($G75,NA(),MATCH($A75,Tarievenlijst!$D:$D,0))</f>
        <v>#N/A</v>
      </c>
      <c r="I75" s="2" t="str">
        <f ca="1">IF($G75,"",INDEX(Tarievenlijst!$I:$I,$H75))</f>
        <v/>
      </c>
      <c r="K75" s="6" t="b">
        <f t="shared" ca="1" si="10"/>
        <v>0</v>
      </c>
      <c r="L75" s="6">
        <f ca="1">IF($K75,NA(),MATCH($A75,Tarievenlijst!$B:$B,0))</f>
        <v>96</v>
      </c>
      <c r="M75" s="2" t="str">
        <f ca="1">IF($K75,"",INDEX(Tarievenlijst!$I:$I,$L75))</f>
        <v>Toeslag crisis pleegzorg</v>
      </c>
      <c r="O75" s="6" t="e">
        <f t="shared" si="11"/>
        <v>#REF!</v>
      </c>
      <c r="P75" s="6" t="e">
        <f>IF($O75,NA(),MATCH($A75,Tarievenlijst!#REF!,0))</f>
        <v>#REF!</v>
      </c>
      <c r="Q75" s="2" t="e">
        <f>IF($O75,"",INDEX(Tarievenlijst!$I:$I,$P75))</f>
        <v>#REF!</v>
      </c>
      <c r="T75" s="6" t="b">
        <f t="shared" si="5"/>
        <v>1</v>
      </c>
      <c r="U75" s="6" t="e">
        <f>IF($T75,NA(),MATCH($A75,Tarievenlijst!$F:$F,0))</f>
        <v>#N/A</v>
      </c>
      <c r="V75" s="2" t="str">
        <f>IF($T75,"",INDEX(Tarievenlijst!$I:$I,$U75))</f>
        <v/>
      </c>
    </row>
    <row r="76" spans="1:22" x14ac:dyDescent="0.3">
      <c r="A76" s="6">
        <f t="shared" si="0"/>
        <v>62</v>
      </c>
      <c r="B76" s="6" t="b">
        <f t="shared" ca="1" si="8"/>
        <v>0</v>
      </c>
      <c r="C76" s="6">
        <f ca="1">IF($B76,NA(),MATCH($A76,Tarievenlijst!$B:$B,0))</f>
        <v>98</v>
      </c>
      <c r="D76" s="2" t="str">
        <f ca="1">IF($B76,"",INDEX(Tarievenlijst!$I:$I,$C76))</f>
        <v>Dienstverlening consult en advies HBO</v>
      </c>
      <c r="G76" s="6" t="b">
        <f t="shared" ca="1" si="9"/>
        <v>1</v>
      </c>
      <c r="H76" s="6" t="e">
        <f ca="1">IF($G76,NA(),MATCH($A76,Tarievenlijst!$D:$D,0))</f>
        <v>#N/A</v>
      </c>
      <c r="I76" s="2" t="str">
        <f ca="1">IF($G76,"",INDEX(Tarievenlijst!$I:$I,$H76))</f>
        <v/>
      </c>
      <c r="K76" s="6" t="b">
        <f t="shared" ca="1" si="10"/>
        <v>0</v>
      </c>
      <c r="L76" s="6">
        <f ca="1">IF($K76,NA(),MATCH($A76,Tarievenlijst!$B:$B,0))</f>
        <v>98</v>
      </c>
      <c r="M76" s="2" t="str">
        <f ca="1">IF($K76,"",INDEX(Tarievenlijst!$I:$I,$L76))</f>
        <v>Dienstverlening consult en advies HBO</v>
      </c>
      <c r="O76" s="6" t="e">
        <f t="shared" si="11"/>
        <v>#REF!</v>
      </c>
      <c r="P76" s="6" t="e">
        <f>IF($O76,NA(),MATCH($A76,Tarievenlijst!#REF!,0))</f>
        <v>#REF!</v>
      </c>
      <c r="Q76" s="2" t="e">
        <f>IF($O76,"",INDEX(Tarievenlijst!$I:$I,$P76))</f>
        <v>#REF!</v>
      </c>
      <c r="T76" s="6" t="b">
        <f t="shared" si="5"/>
        <v>1</v>
      </c>
      <c r="U76" s="6" t="e">
        <f>IF($T76,NA(),MATCH($A76,Tarievenlijst!$F:$F,0))</f>
        <v>#N/A</v>
      </c>
      <c r="V76" s="2" t="str">
        <f>IF($T76,"",INDEX(Tarievenlijst!$I:$I,$U76))</f>
        <v/>
      </c>
    </row>
    <row r="77" spans="1:22" x14ac:dyDescent="0.3">
      <c r="A77" s="6">
        <f t="shared" si="0"/>
        <v>63</v>
      </c>
      <c r="B77" s="6" t="b">
        <f t="shared" ca="1" si="8"/>
        <v>0</v>
      </c>
      <c r="C77" s="6">
        <f ca="1">IF($B77,NA(),MATCH($A77,Tarievenlijst!$B:$B,0))</f>
        <v>99</v>
      </c>
      <c r="D77" s="2" t="str">
        <f ca="1">IF($B77,"",INDEX(Tarievenlijst!$I:$I,$C77))</f>
        <v>Dienstverlening consult en advies WO</v>
      </c>
      <c r="G77" s="6" t="b">
        <f t="shared" ca="1" si="9"/>
        <v>1</v>
      </c>
      <c r="H77" s="6" t="e">
        <f ca="1">IF($G77,NA(),MATCH($A77,Tarievenlijst!$D:$D,0))</f>
        <v>#N/A</v>
      </c>
      <c r="I77" s="2" t="str">
        <f ca="1">IF($G77,"",INDEX(Tarievenlijst!$I:$I,$H77))</f>
        <v/>
      </c>
      <c r="K77" s="6" t="b">
        <f t="shared" ca="1" si="10"/>
        <v>0</v>
      </c>
      <c r="L77" s="6">
        <f ca="1">IF($K77,NA(),MATCH($A77,Tarievenlijst!$B:$B,0))</f>
        <v>99</v>
      </c>
      <c r="M77" s="2" t="str">
        <f ca="1">IF($K77,"",INDEX(Tarievenlijst!$I:$I,$L77))</f>
        <v>Dienstverlening consult en advies WO</v>
      </c>
      <c r="O77" s="6" t="e">
        <f t="shared" si="11"/>
        <v>#REF!</v>
      </c>
      <c r="P77" s="6" t="e">
        <f>IF($O77,NA(),MATCH($A77,Tarievenlijst!#REF!,0))</f>
        <v>#REF!</v>
      </c>
      <c r="Q77" s="2" t="e">
        <f>IF($O77,"",INDEX(Tarievenlijst!$I:$I,$P77))</f>
        <v>#REF!</v>
      </c>
      <c r="T77" s="6" t="b">
        <f t="shared" si="5"/>
        <v>1</v>
      </c>
      <c r="U77" s="6" t="e">
        <f>IF($T77,NA(),MATCH($A77,Tarievenlijst!$F:$F,0))</f>
        <v>#N/A</v>
      </c>
      <c r="V77" s="2" t="str">
        <f>IF($T77,"",INDEX(Tarievenlijst!$I:$I,$U77))</f>
        <v/>
      </c>
    </row>
    <row r="78" spans="1:22" x14ac:dyDescent="0.3">
      <c r="A78" s="6">
        <f t="shared" si="0"/>
        <v>64</v>
      </c>
      <c r="B78" s="6" t="b">
        <f t="shared" ca="1" si="8"/>
        <v>0</v>
      </c>
      <c r="C78" s="6">
        <f ca="1">IF($B78,NA(),MATCH($A78,Tarievenlijst!$B:$B,0))</f>
        <v>100</v>
      </c>
      <c r="D78" s="2" t="str">
        <f ca="1">IF($B78,"",INDEX(Tarievenlijst!$I:$I,$C78))</f>
        <v>Dienstverlening consult en advies WO+</v>
      </c>
      <c r="G78" s="6" t="b">
        <f t="shared" ca="1" si="9"/>
        <v>1</v>
      </c>
      <c r="H78" s="6" t="e">
        <f ca="1">IF($G78,NA(),MATCH($A78,Tarievenlijst!$D:$D,0))</f>
        <v>#N/A</v>
      </c>
      <c r="I78" s="2" t="str">
        <f ca="1">IF($G78,"",INDEX(Tarievenlijst!$I:$I,$H78))</f>
        <v/>
      </c>
      <c r="K78" s="6" t="b">
        <f t="shared" ca="1" si="10"/>
        <v>0</v>
      </c>
      <c r="L78" s="6">
        <f ca="1">IF($K78,NA(),MATCH($A78,Tarievenlijst!$B:$B,0))</f>
        <v>100</v>
      </c>
      <c r="M78" s="2" t="str">
        <f ca="1">IF($K78,"",INDEX(Tarievenlijst!$I:$I,$L78))</f>
        <v>Dienstverlening consult en advies WO+</v>
      </c>
      <c r="O78" s="6" t="e">
        <f t="shared" si="11"/>
        <v>#REF!</v>
      </c>
      <c r="P78" s="6" t="e">
        <f>IF($O78,NA(),MATCH($A78,Tarievenlijst!#REF!,0))</f>
        <v>#REF!</v>
      </c>
      <c r="Q78" s="2" t="e">
        <f>IF($O78,"",INDEX(Tarievenlijst!$I:$I,$P78))</f>
        <v>#REF!</v>
      </c>
      <c r="T78" s="6" t="b">
        <f t="shared" si="5"/>
        <v>1</v>
      </c>
      <c r="U78" s="6" t="e">
        <f>IF($T78,NA(),MATCH($A78,Tarievenlijst!$F:$F,0))</f>
        <v>#N/A</v>
      </c>
      <c r="V78" s="2" t="str">
        <f>IF($T78,"",INDEX(Tarievenlijst!$I:$I,$U78))</f>
        <v/>
      </c>
    </row>
    <row r="79" spans="1:22" x14ac:dyDescent="0.3">
      <c r="A79" s="6">
        <f t="shared" ref="A79:A91" si="12">SUM(A78,1)</f>
        <v>65</v>
      </c>
      <c r="B79" s="6" t="b">
        <f t="shared" ca="1" si="8"/>
        <v>0</v>
      </c>
      <c r="C79" s="6">
        <f ca="1">IF($B79,NA(),MATCH($A79,Tarievenlijst!$B:$B,0))</f>
        <v>101</v>
      </c>
      <c r="D79" s="2" t="str">
        <f ca="1">IF($B79,"",INDEX(Tarievenlijst!$I:$I,$C79))</f>
        <v>ED Diagnostiek en Behandeling</v>
      </c>
      <c r="G79" s="6" t="b">
        <f t="shared" ca="1" si="9"/>
        <v>1</v>
      </c>
      <c r="H79" s="6" t="e">
        <f ca="1">IF($G79,NA(),MATCH($A79,Tarievenlijst!$D:$D,0))</f>
        <v>#N/A</v>
      </c>
      <c r="I79" s="2" t="str">
        <f ca="1">IF($G79,"",INDEX(Tarievenlijst!$I:$I,$H79))</f>
        <v/>
      </c>
      <c r="K79" s="6" t="b">
        <f t="shared" ca="1" si="10"/>
        <v>0</v>
      </c>
      <c r="L79" s="6">
        <f ca="1">IF($K79,NA(),MATCH($A79,Tarievenlijst!$B:$B,0))</f>
        <v>101</v>
      </c>
      <c r="M79" s="2" t="str">
        <f ca="1">IF($K79,"",INDEX(Tarievenlijst!$I:$I,$L79))</f>
        <v>ED Diagnostiek en Behandeling</v>
      </c>
      <c r="O79" s="6" t="e">
        <f t="shared" si="11"/>
        <v>#REF!</v>
      </c>
      <c r="P79" s="6" t="e">
        <f>IF($O79,NA(),MATCH($A79,Tarievenlijst!#REF!,0))</f>
        <v>#REF!</v>
      </c>
      <c r="Q79" s="2" t="e">
        <f>IF($O79,"",INDEX(Tarievenlijst!$I:$I,$P79))</f>
        <v>#REF!</v>
      </c>
      <c r="T79" s="6" t="b">
        <f t="shared" ref="T79:T100" si="13">$A79&gt;V$12</f>
        <v>1</v>
      </c>
      <c r="U79" s="6" t="e">
        <f>IF($T79,NA(),MATCH($A79,Tarievenlijst!$F:$F,0))</f>
        <v>#N/A</v>
      </c>
      <c r="V79" s="2" t="str">
        <f>IF($T79,"",INDEX(Tarievenlijst!$I:$I,$U79))</f>
        <v/>
      </c>
    </row>
    <row r="80" spans="1:22" x14ac:dyDescent="0.3">
      <c r="A80" s="6">
        <f t="shared" si="12"/>
        <v>66</v>
      </c>
      <c r="B80" s="6" t="b">
        <f t="shared" ca="1" si="8"/>
        <v>1</v>
      </c>
      <c r="C80" s="6" t="e">
        <f ca="1">IF($B80,NA(),MATCH($A80,Tarievenlijst!$B:$B,0))</f>
        <v>#N/A</v>
      </c>
      <c r="D80" s="2" t="str">
        <f ca="1">IF($B80,"",INDEX(Tarievenlijst!$I:$I,$C80))</f>
        <v/>
      </c>
      <c r="G80" s="6" t="b">
        <f t="shared" ca="1" si="9"/>
        <v>1</v>
      </c>
      <c r="H80" s="6" t="e">
        <f ca="1">IF($G80,NA(),MATCH($A80,Tarievenlijst!$D:$D,0))</f>
        <v>#N/A</v>
      </c>
      <c r="I80" s="2" t="str">
        <f ca="1">IF($G80,"",INDEX(Tarievenlijst!$I:$I,$H80))</f>
        <v/>
      </c>
      <c r="K80" s="6" t="b">
        <f t="shared" ca="1" si="10"/>
        <v>1</v>
      </c>
      <c r="L80" s="6" t="e">
        <f ca="1">IF($K80,NA(),MATCH($A80,Tarievenlijst!$B:$B,0))</f>
        <v>#N/A</v>
      </c>
      <c r="M80" s="2" t="str">
        <f ca="1">IF($K80,"",INDEX(Tarievenlijst!$I:$I,$L80))</f>
        <v/>
      </c>
      <c r="O80" s="6" t="e">
        <f t="shared" si="11"/>
        <v>#REF!</v>
      </c>
      <c r="P80" s="6" t="e">
        <f>IF($O80,NA(),MATCH($A80,Tarievenlijst!#REF!,0))</f>
        <v>#REF!</v>
      </c>
      <c r="Q80" s="2" t="e">
        <f>IF($O80,"",INDEX(Tarievenlijst!$I:$I,$P80))</f>
        <v>#REF!</v>
      </c>
      <c r="T80" s="6" t="b">
        <f t="shared" si="13"/>
        <v>1</v>
      </c>
      <c r="U80" s="6" t="e">
        <f>IF($T80,NA(),MATCH($A80,Tarievenlijst!$F:$F,0))</f>
        <v>#N/A</v>
      </c>
      <c r="V80" s="2" t="str">
        <f>IF($T80,"",INDEX(Tarievenlijst!$I:$I,$U80))</f>
        <v/>
      </c>
    </row>
    <row r="81" spans="1:22" x14ac:dyDescent="0.3">
      <c r="A81" s="6">
        <f t="shared" si="12"/>
        <v>67</v>
      </c>
      <c r="B81" s="6" t="b">
        <f t="shared" ca="1" si="8"/>
        <v>1</v>
      </c>
      <c r="C81" s="6" t="e">
        <f ca="1">IF($B81,NA(),MATCH($A81,Tarievenlijst!$B:$B,0))</f>
        <v>#N/A</v>
      </c>
      <c r="D81" s="2" t="str">
        <f ca="1">IF($B81,"",INDEX(Tarievenlijst!$I:$I,$C81))</f>
        <v/>
      </c>
      <c r="G81" s="6" t="b">
        <f t="shared" ca="1" si="9"/>
        <v>1</v>
      </c>
      <c r="H81" s="6" t="e">
        <f ca="1">IF($G81,NA(),MATCH($A81,Tarievenlijst!$D:$D,0))</f>
        <v>#N/A</v>
      </c>
      <c r="I81" s="2" t="str">
        <f ca="1">IF($G81,"",INDEX(Tarievenlijst!$I:$I,$H81))</f>
        <v/>
      </c>
      <c r="K81" s="6" t="b">
        <f t="shared" ca="1" si="10"/>
        <v>1</v>
      </c>
      <c r="L81" s="6" t="e">
        <f ca="1">IF($K81,NA(),MATCH($A81,Tarievenlijst!$B:$B,0))</f>
        <v>#N/A</v>
      </c>
      <c r="M81" s="2" t="str">
        <f ca="1">IF($K81,"",INDEX(Tarievenlijst!$I:$I,$L81))</f>
        <v/>
      </c>
      <c r="O81" s="6" t="e">
        <f t="shared" si="11"/>
        <v>#REF!</v>
      </c>
      <c r="P81" s="6" t="e">
        <f>IF($O81,NA(),MATCH($A81,Tarievenlijst!#REF!,0))</f>
        <v>#REF!</v>
      </c>
      <c r="Q81" s="2" t="e">
        <f>IF($O81,"",INDEX(Tarievenlijst!$I:$I,$P81))</f>
        <v>#REF!</v>
      </c>
      <c r="T81" s="6" t="b">
        <f t="shared" si="13"/>
        <v>1</v>
      </c>
      <c r="U81" s="6" t="e">
        <f>IF($T81,NA(),MATCH($A81,Tarievenlijst!$F:$F,0))</f>
        <v>#N/A</v>
      </c>
      <c r="V81" s="2" t="str">
        <f>IF($T81,"",INDEX(Tarievenlijst!$I:$I,$U81))</f>
        <v/>
      </c>
    </row>
    <row r="82" spans="1:22" x14ac:dyDescent="0.3">
      <c r="A82" s="6">
        <f t="shared" si="12"/>
        <v>68</v>
      </c>
      <c r="B82" s="6" t="b">
        <f t="shared" ca="1" si="8"/>
        <v>1</v>
      </c>
      <c r="C82" s="6" t="e">
        <f ca="1">IF($B82,NA(),MATCH($A82,Tarievenlijst!$B:$B,0))</f>
        <v>#N/A</v>
      </c>
      <c r="D82" s="2" t="str">
        <f ca="1">IF($B82,"",INDEX(Tarievenlijst!$I:$I,$C82))</f>
        <v/>
      </c>
      <c r="G82" s="6" t="b">
        <f t="shared" ca="1" si="9"/>
        <v>1</v>
      </c>
      <c r="H82" s="6" t="e">
        <f ca="1">IF($G82,NA(),MATCH($A82,Tarievenlijst!$D:$D,0))</f>
        <v>#N/A</v>
      </c>
      <c r="I82" s="2" t="str">
        <f ca="1">IF($G82,"",INDEX(Tarievenlijst!$I:$I,$H82))</f>
        <v/>
      </c>
      <c r="K82" s="6" t="b">
        <f t="shared" ca="1" si="10"/>
        <v>1</v>
      </c>
      <c r="L82" s="6" t="e">
        <f ca="1">IF($K82,NA(),MATCH($A82,Tarievenlijst!$B:$B,0))</f>
        <v>#N/A</v>
      </c>
      <c r="M82" s="2" t="str">
        <f ca="1">IF($K82,"",INDEX(Tarievenlijst!$I:$I,$L82))</f>
        <v/>
      </c>
      <c r="O82" s="6" t="e">
        <f t="shared" si="11"/>
        <v>#REF!</v>
      </c>
      <c r="P82" s="6" t="e">
        <f>IF($O82,NA(),MATCH($A82,Tarievenlijst!#REF!,0))</f>
        <v>#REF!</v>
      </c>
      <c r="Q82" s="2" t="e">
        <f>IF($O82,"",INDEX(Tarievenlijst!$I:$I,$P82))</f>
        <v>#REF!</v>
      </c>
      <c r="T82" s="6" t="b">
        <f t="shared" si="13"/>
        <v>1</v>
      </c>
      <c r="U82" s="6" t="e">
        <f>IF($T82,NA(),MATCH($A82,Tarievenlijst!$F:$F,0))</f>
        <v>#N/A</v>
      </c>
      <c r="V82" s="2" t="str">
        <f>IF($T82,"",INDEX(Tarievenlijst!$I:$I,$U82))</f>
        <v/>
      </c>
    </row>
    <row r="83" spans="1:22" x14ac:dyDescent="0.3">
      <c r="A83" s="6">
        <f t="shared" si="12"/>
        <v>69</v>
      </c>
      <c r="B83" s="6" t="b">
        <f t="shared" ca="1" si="8"/>
        <v>1</v>
      </c>
      <c r="C83" s="6" t="e">
        <f ca="1">IF($B83,NA(),MATCH($A83,Tarievenlijst!$B:$B,0))</f>
        <v>#N/A</v>
      </c>
      <c r="D83" s="2" t="str">
        <f ca="1">IF($B83,"",INDEX(Tarievenlijst!$I:$I,$C83))</f>
        <v/>
      </c>
      <c r="G83" s="6" t="b">
        <f t="shared" ca="1" si="9"/>
        <v>1</v>
      </c>
      <c r="H83" s="6" t="e">
        <f ca="1">IF($G83,NA(),MATCH($A83,Tarievenlijst!$D:$D,0))</f>
        <v>#N/A</v>
      </c>
      <c r="I83" s="2" t="str">
        <f ca="1">IF($G83,"",INDEX(Tarievenlijst!$I:$I,$H83))</f>
        <v/>
      </c>
      <c r="K83" s="6" t="b">
        <f t="shared" ca="1" si="10"/>
        <v>1</v>
      </c>
      <c r="L83" s="6" t="e">
        <f ca="1">IF($K83,NA(),MATCH($A83,Tarievenlijst!$B:$B,0))</f>
        <v>#N/A</v>
      </c>
      <c r="M83" s="2" t="str">
        <f ca="1">IF($K83,"",INDEX(Tarievenlijst!$I:$I,$L83))</f>
        <v/>
      </c>
      <c r="O83" s="6" t="e">
        <f t="shared" si="11"/>
        <v>#REF!</v>
      </c>
      <c r="P83" s="6" t="e">
        <f>IF($O83,NA(),MATCH($A83,Tarievenlijst!#REF!,0))</f>
        <v>#REF!</v>
      </c>
      <c r="Q83" s="2" t="e">
        <f>IF($O83,"",INDEX(Tarievenlijst!$I:$I,$P83))</f>
        <v>#REF!</v>
      </c>
      <c r="T83" s="6" t="b">
        <f t="shared" si="13"/>
        <v>1</v>
      </c>
      <c r="U83" s="6" t="e">
        <f>IF($T83,NA(),MATCH($A83,Tarievenlijst!$F:$F,0))</f>
        <v>#N/A</v>
      </c>
      <c r="V83" s="2" t="str">
        <f>IF($T83,"",INDEX(Tarievenlijst!$I:$I,$U83))</f>
        <v/>
      </c>
    </row>
    <row r="84" spans="1:22" x14ac:dyDescent="0.3">
      <c r="A84" s="6">
        <f t="shared" si="12"/>
        <v>70</v>
      </c>
      <c r="B84" s="6" t="b">
        <f t="shared" ca="1" si="8"/>
        <v>1</v>
      </c>
      <c r="C84" s="6" t="e">
        <f ca="1">IF($B84,NA(),MATCH($A84,Tarievenlijst!$B:$B,0))</f>
        <v>#N/A</v>
      </c>
      <c r="D84" s="2" t="str">
        <f ca="1">IF($B84,"",INDEX(Tarievenlijst!$I:$I,$C84))</f>
        <v/>
      </c>
      <c r="G84" s="6" t="b">
        <f t="shared" ca="1" si="9"/>
        <v>1</v>
      </c>
      <c r="H84" s="6" t="e">
        <f ca="1">IF($G84,NA(),MATCH($A84,Tarievenlijst!$D:$D,0))</f>
        <v>#N/A</v>
      </c>
      <c r="I84" s="2" t="str">
        <f ca="1">IF($G84,"",INDEX(Tarievenlijst!$I:$I,$H84))</f>
        <v/>
      </c>
      <c r="K84" s="6" t="b">
        <f t="shared" ca="1" si="10"/>
        <v>1</v>
      </c>
      <c r="L84" s="6" t="e">
        <f ca="1">IF($K84,NA(),MATCH($A84,Tarievenlijst!$B:$B,0))</f>
        <v>#N/A</v>
      </c>
      <c r="M84" s="2" t="str">
        <f ca="1">IF($K84,"",INDEX(Tarievenlijst!$I:$I,$L84))</f>
        <v/>
      </c>
      <c r="O84" s="6" t="e">
        <f t="shared" si="11"/>
        <v>#REF!</v>
      </c>
      <c r="P84" s="6" t="e">
        <f>IF($O84,NA(),MATCH($A84,Tarievenlijst!#REF!,0))</f>
        <v>#REF!</v>
      </c>
      <c r="Q84" s="2" t="e">
        <f>IF($O84,"",INDEX(Tarievenlijst!$I:$I,$P84))</f>
        <v>#REF!</v>
      </c>
      <c r="T84" s="6" t="b">
        <f t="shared" si="13"/>
        <v>1</v>
      </c>
      <c r="U84" s="6" t="e">
        <f>IF($T84,NA(),MATCH($A84,Tarievenlijst!$F:$F,0))</f>
        <v>#N/A</v>
      </c>
      <c r="V84" s="2" t="str">
        <f>IF($T84,"",INDEX(Tarievenlijst!$I:$I,$U84))</f>
        <v/>
      </c>
    </row>
    <row r="85" spans="1:22" x14ac:dyDescent="0.3">
      <c r="A85" s="6">
        <f t="shared" si="12"/>
        <v>71</v>
      </c>
      <c r="B85" s="6" t="b">
        <f t="shared" ca="1" si="8"/>
        <v>1</v>
      </c>
      <c r="C85" s="6" t="e">
        <f ca="1">IF($B85,NA(),MATCH($A85,Tarievenlijst!$B:$B,0))</f>
        <v>#N/A</v>
      </c>
      <c r="D85" s="2" t="str">
        <f ca="1">IF($B85,"",INDEX(Tarievenlijst!$I:$I,$C85))</f>
        <v/>
      </c>
      <c r="G85" s="6" t="b">
        <f t="shared" ca="1" si="9"/>
        <v>1</v>
      </c>
      <c r="H85" s="6" t="e">
        <f ca="1">IF($G85,NA(),MATCH($A85,Tarievenlijst!$D:$D,0))</f>
        <v>#N/A</v>
      </c>
      <c r="I85" s="2" t="str">
        <f ca="1">IF($G85,"",INDEX(Tarievenlijst!$I:$I,$H85))</f>
        <v/>
      </c>
      <c r="K85" s="6" t="b">
        <f t="shared" ca="1" si="10"/>
        <v>1</v>
      </c>
      <c r="L85" s="6" t="e">
        <f ca="1">IF($K85,NA(),MATCH($A85,Tarievenlijst!$B:$B,0))</f>
        <v>#N/A</v>
      </c>
      <c r="M85" s="2" t="str">
        <f ca="1">IF($K85,"",INDEX(Tarievenlijst!$I:$I,$L85))</f>
        <v/>
      </c>
      <c r="O85" s="6" t="e">
        <f t="shared" si="11"/>
        <v>#REF!</v>
      </c>
      <c r="P85" s="6" t="e">
        <f>IF($O85,NA(),MATCH($A85,Tarievenlijst!#REF!,0))</f>
        <v>#REF!</v>
      </c>
      <c r="Q85" s="2" t="e">
        <f>IF($O85,"",INDEX(Tarievenlijst!$I:$I,$P85))</f>
        <v>#REF!</v>
      </c>
      <c r="T85" s="6" t="b">
        <f t="shared" si="13"/>
        <v>1</v>
      </c>
      <c r="U85" s="6" t="e">
        <f>IF($T85,NA(),MATCH($A85,Tarievenlijst!$F:$F,0))</f>
        <v>#N/A</v>
      </c>
      <c r="V85" s="2" t="str">
        <f>IF($T85,"",INDEX(Tarievenlijst!$I:$I,$U85))</f>
        <v/>
      </c>
    </row>
    <row r="86" spans="1:22" x14ac:dyDescent="0.3">
      <c r="A86" s="6">
        <f t="shared" si="12"/>
        <v>72</v>
      </c>
      <c r="B86" s="6" t="b">
        <f t="shared" ca="1" si="8"/>
        <v>1</v>
      </c>
      <c r="C86" s="6" t="e">
        <f ca="1">IF($B86,NA(),MATCH($A86,Tarievenlijst!$B:$B,0))</f>
        <v>#N/A</v>
      </c>
      <c r="D86" s="2" t="str">
        <f ca="1">IF($B86,"",INDEX(Tarievenlijst!$I:$I,$C86))</f>
        <v/>
      </c>
      <c r="G86" s="6" t="b">
        <f t="shared" ca="1" si="9"/>
        <v>1</v>
      </c>
      <c r="H86" s="6" t="e">
        <f ca="1">IF($G86,NA(),MATCH($A86,Tarievenlijst!$D:$D,0))</f>
        <v>#N/A</v>
      </c>
      <c r="I86" s="2" t="str">
        <f ca="1">IF($G86,"",INDEX(Tarievenlijst!$I:$I,$H86))</f>
        <v/>
      </c>
      <c r="K86" s="6" t="b">
        <f t="shared" ca="1" si="10"/>
        <v>1</v>
      </c>
      <c r="L86" s="6" t="e">
        <f ca="1">IF($K86,NA(),MATCH($A86,Tarievenlijst!$B:$B,0))</f>
        <v>#N/A</v>
      </c>
      <c r="M86" s="2" t="str">
        <f ca="1">IF($K86,"",INDEX(Tarievenlijst!$I:$I,$L86))</f>
        <v/>
      </c>
      <c r="O86" s="6" t="e">
        <f t="shared" si="11"/>
        <v>#REF!</v>
      </c>
      <c r="P86" s="6" t="e">
        <f>IF($O86,NA(),MATCH($A86,Tarievenlijst!#REF!,0))</f>
        <v>#REF!</v>
      </c>
      <c r="Q86" s="2" t="e">
        <f>IF($O86,"",INDEX(Tarievenlijst!$I:$I,$P86))</f>
        <v>#REF!</v>
      </c>
      <c r="T86" s="6" t="b">
        <f t="shared" si="13"/>
        <v>1</v>
      </c>
      <c r="U86" s="6" t="e">
        <f>IF($T86,NA(),MATCH($A86,Tarievenlijst!$F:$F,0))</f>
        <v>#N/A</v>
      </c>
      <c r="V86" s="2" t="str">
        <f>IF($T86,"",INDEX(Tarievenlijst!$I:$I,$U86))</f>
        <v/>
      </c>
    </row>
    <row r="87" spans="1:22" x14ac:dyDescent="0.3">
      <c r="A87" s="6">
        <f t="shared" si="12"/>
        <v>73</v>
      </c>
      <c r="B87" s="6" t="b">
        <f t="shared" ca="1" si="8"/>
        <v>1</v>
      </c>
      <c r="C87" s="6" t="e">
        <f ca="1">IF($B87,NA(),MATCH($A87,Tarievenlijst!$B:$B,0))</f>
        <v>#N/A</v>
      </c>
      <c r="D87" s="2" t="str">
        <f ca="1">IF($B87,"",INDEX(Tarievenlijst!$I:$I,$C87))</f>
        <v/>
      </c>
      <c r="G87" s="6" t="b">
        <f t="shared" ca="1" si="9"/>
        <v>1</v>
      </c>
      <c r="H87" s="6" t="e">
        <f ca="1">IF($G87,NA(),MATCH($A87,Tarievenlijst!$D:$D,0))</f>
        <v>#N/A</v>
      </c>
      <c r="I87" s="2" t="str">
        <f ca="1">IF($G87,"",INDEX(Tarievenlijst!$I:$I,$H87))</f>
        <v/>
      </c>
      <c r="K87" s="6" t="b">
        <f t="shared" ca="1" si="10"/>
        <v>1</v>
      </c>
      <c r="L87" s="6" t="e">
        <f ca="1">IF($K87,NA(),MATCH($A87,Tarievenlijst!$B:$B,0))</f>
        <v>#N/A</v>
      </c>
      <c r="M87" s="2" t="str">
        <f ca="1">IF($K87,"",INDEX(Tarievenlijst!$I:$I,$L87))</f>
        <v/>
      </c>
      <c r="O87" s="6" t="e">
        <f t="shared" si="11"/>
        <v>#REF!</v>
      </c>
      <c r="P87" s="6" t="e">
        <f>IF($O87,NA(),MATCH($A87,Tarievenlijst!#REF!,0))</f>
        <v>#REF!</v>
      </c>
      <c r="Q87" s="2" t="e">
        <f>IF($O87,"",INDEX(Tarievenlijst!$I:$I,$P87))</f>
        <v>#REF!</v>
      </c>
      <c r="T87" s="6" t="b">
        <f t="shared" si="13"/>
        <v>1</v>
      </c>
      <c r="U87" s="6" t="e">
        <f>IF($T87,NA(),MATCH($A87,Tarievenlijst!$F:$F,0))</f>
        <v>#N/A</v>
      </c>
      <c r="V87" s="2" t="str">
        <f>IF($T87,"",INDEX(Tarievenlijst!$I:$I,$U87))</f>
        <v/>
      </c>
    </row>
    <row r="88" spans="1:22" x14ac:dyDescent="0.3">
      <c r="A88" s="6">
        <f t="shared" si="12"/>
        <v>74</v>
      </c>
      <c r="B88" s="6" t="b">
        <f t="shared" ca="1" si="8"/>
        <v>1</v>
      </c>
      <c r="C88" s="6" t="e">
        <f ca="1">IF($B88,NA(),MATCH($A88,Tarievenlijst!$B:$B,0))</f>
        <v>#N/A</v>
      </c>
      <c r="D88" s="2" t="str">
        <f ca="1">IF($B88,"",INDEX(Tarievenlijst!$I:$I,$C88))</f>
        <v/>
      </c>
      <c r="G88" s="6" t="b">
        <f t="shared" ca="1" si="9"/>
        <v>1</v>
      </c>
      <c r="H88" s="6" t="e">
        <f ca="1">IF($G88,NA(),MATCH($A88,Tarievenlijst!$D:$D,0))</f>
        <v>#N/A</v>
      </c>
      <c r="I88" s="2" t="str">
        <f ca="1">IF($G88,"",INDEX(Tarievenlijst!$I:$I,$H88))</f>
        <v/>
      </c>
      <c r="K88" s="6" t="b">
        <f t="shared" ca="1" si="10"/>
        <v>1</v>
      </c>
      <c r="L88" s="6" t="e">
        <f ca="1">IF($K88,NA(),MATCH($A88,Tarievenlijst!$B:$B,0))</f>
        <v>#N/A</v>
      </c>
      <c r="M88" s="2" t="str">
        <f ca="1">IF($K88,"",INDEX(Tarievenlijst!$I:$I,$L88))</f>
        <v/>
      </c>
      <c r="O88" s="6" t="e">
        <f t="shared" si="11"/>
        <v>#REF!</v>
      </c>
      <c r="P88" s="6" t="e">
        <f>IF($O88,NA(),MATCH($A88,Tarievenlijst!#REF!,0))</f>
        <v>#REF!</v>
      </c>
      <c r="Q88" s="2" t="e">
        <f>IF($O88,"",INDEX(Tarievenlijst!$I:$I,$P88))</f>
        <v>#REF!</v>
      </c>
      <c r="T88" s="6" t="b">
        <f t="shared" si="13"/>
        <v>1</v>
      </c>
      <c r="U88" s="6" t="e">
        <f>IF($T88,NA(),MATCH($A88,Tarievenlijst!$F:$F,0))</f>
        <v>#N/A</v>
      </c>
      <c r="V88" s="2" t="str">
        <f>IF($T88,"",INDEX(Tarievenlijst!$I:$I,$U88))</f>
        <v/>
      </c>
    </row>
    <row r="89" spans="1:22" x14ac:dyDescent="0.3">
      <c r="A89" s="6">
        <f t="shared" si="12"/>
        <v>75</v>
      </c>
      <c r="B89" s="6" t="b">
        <f t="shared" ca="1" si="8"/>
        <v>1</v>
      </c>
      <c r="C89" s="6" t="e">
        <f ca="1">IF($B89,NA(),MATCH($A89,Tarievenlijst!$B:$B,0))</f>
        <v>#N/A</v>
      </c>
      <c r="D89" s="2" t="str">
        <f ca="1">IF($B89,"",INDEX(Tarievenlijst!$I:$I,$C89))</f>
        <v/>
      </c>
      <c r="G89" s="6" t="b">
        <f t="shared" ca="1" si="9"/>
        <v>1</v>
      </c>
      <c r="H89" s="6" t="e">
        <f ca="1">IF($G89,NA(),MATCH($A89,Tarievenlijst!$D:$D,0))</f>
        <v>#N/A</v>
      </c>
      <c r="I89" s="2" t="str">
        <f ca="1">IF($G89,"",INDEX(Tarievenlijst!$I:$I,$H89))</f>
        <v/>
      </c>
      <c r="K89" s="6" t="b">
        <f t="shared" ca="1" si="10"/>
        <v>1</v>
      </c>
      <c r="L89" s="6" t="e">
        <f ca="1">IF($K89,NA(),MATCH($A89,Tarievenlijst!$B:$B,0))</f>
        <v>#N/A</v>
      </c>
      <c r="M89" s="2" t="str">
        <f ca="1">IF($K89,"",INDEX(Tarievenlijst!$I:$I,$L89))</f>
        <v/>
      </c>
      <c r="O89" s="6" t="e">
        <f t="shared" si="11"/>
        <v>#REF!</v>
      </c>
      <c r="P89" s="6" t="e">
        <f>IF($O89,NA(),MATCH($A89,Tarievenlijst!#REF!,0))</f>
        <v>#REF!</v>
      </c>
      <c r="Q89" s="2" t="e">
        <f>IF($O89,"",INDEX(Tarievenlijst!$I:$I,$P89))</f>
        <v>#REF!</v>
      </c>
      <c r="T89" s="6" t="b">
        <f t="shared" si="13"/>
        <v>1</v>
      </c>
      <c r="U89" s="6" t="e">
        <f>IF($T89,NA(),MATCH($A89,Tarievenlijst!$F:$F,0))</f>
        <v>#N/A</v>
      </c>
      <c r="V89" s="2" t="str">
        <f>IF($T89,"",INDEX(Tarievenlijst!$I:$I,$U89))</f>
        <v/>
      </c>
    </row>
    <row r="90" spans="1:22" x14ac:dyDescent="0.3">
      <c r="A90" s="6">
        <f t="shared" si="12"/>
        <v>76</v>
      </c>
      <c r="B90" s="6" t="b">
        <f t="shared" ca="1" si="8"/>
        <v>1</v>
      </c>
      <c r="C90" s="6" t="e">
        <f ca="1">IF($B90,NA(),MATCH($A90,Tarievenlijst!$B:$B,0))</f>
        <v>#N/A</v>
      </c>
      <c r="D90" s="2" t="str">
        <f ca="1">IF($B90,"",INDEX(Tarievenlijst!$I:$I,$C90))</f>
        <v/>
      </c>
      <c r="G90" s="6" t="b">
        <f t="shared" ca="1" si="9"/>
        <v>1</v>
      </c>
      <c r="H90" s="6" t="e">
        <f ca="1">IF($G90,NA(),MATCH($A90,Tarievenlijst!$D:$D,0))</f>
        <v>#N/A</v>
      </c>
      <c r="I90" s="2" t="str">
        <f ca="1">IF($G90,"",INDEX(Tarievenlijst!$I:$I,$H90))</f>
        <v/>
      </c>
      <c r="K90" s="6" t="b">
        <f t="shared" ca="1" si="10"/>
        <v>1</v>
      </c>
      <c r="L90" s="6" t="e">
        <f ca="1">IF($K90,NA(),MATCH($A90,Tarievenlijst!$B:$B,0))</f>
        <v>#N/A</v>
      </c>
      <c r="M90" s="2" t="str">
        <f ca="1">IF($K90,"",INDEX(Tarievenlijst!$I:$I,$L90))</f>
        <v/>
      </c>
      <c r="O90" s="6" t="e">
        <f t="shared" si="11"/>
        <v>#REF!</v>
      </c>
      <c r="P90" s="6" t="e">
        <f>IF($O90,NA(),MATCH($A90,Tarievenlijst!#REF!,0))</f>
        <v>#REF!</v>
      </c>
      <c r="Q90" s="2" t="e">
        <f>IF($O90,"",INDEX(Tarievenlijst!$I:$I,$P90))</f>
        <v>#REF!</v>
      </c>
      <c r="T90" s="6" t="b">
        <f t="shared" si="13"/>
        <v>1</v>
      </c>
      <c r="U90" s="6" t="e">
        <f>IF($T90,NA(),MATCH($A90,Tarievenlijst!$F:$F,0))</f>
        <v>#N/A</v>
      </c>
      <c r="V90" s="2" t="str">
        <f>IF($T90,"",INDEX(Tarievenlijst!$I:$I,$U90))</f>
        <v/>
      </c>
    </row>
    <row r="91" spans="1:22" x14ac:dyDescent="0.3">
      <c r="A91" s="6">
        <f t="shared" si="12"/>
        <v>77</v>
      </c>
      <c r="B91" s="6" t="b">
        <f t="shared" ca="1" si="8"/>
        <v>1</v>
      </c>
      <c r="C91" s="6" t="e">
        <f ca="1">IF($B91,NA(),MATCH($A91,Tarievenlijst!$B:$B,0))</f>
        <v>#N/A</v>
      </c>
      <c r="D91" s="2" t="str">
        <f ca="1">IF($B91,"",INDEX(Tarievenlijst!$I:$I,$C91))</f>
        <v/>
      </c>
      <c r="G91" s="6" t="b">
        <f t="shared" ca="1" si="9"/>
        <v>1</v>
      </c>
      <c r="H91" s="6" t="e">
        <f ca="1">IF($G91,NA(),MATCH($A91,Tarievenlijst!$D:$D,0))</f>
        <v>#N/A</v>
      </c>
      <c r="I91" s="2" t="str">
        <f ca="1">IF($G91,"",INDEX(Tarievenlijst!$I:$I,$H91))</f>
        <v/>
      </c>
      <c r="K91" s="6" t="b">
        <f t="shared" ca="1" si="10"/>
        <v>1</v>
      </c>
      <c r="L91" s="6" t="e">
        <f ca="1">IF($K91,NA(),MATCH($A91,Tarievenlijst!$B:$B,0))</f>
        <v>#N/A</v>
      </c>
      <c r="M91" s="2" t="str">
        <f ca="1">IF($K91,"",INDEX(Tarievenlijst!$I:$I,$L91))</f>
        <v/>
      </c>
      <c r="O91" s="6" t="e">
        <f t="shared" si="11"/>
        <v>#REF!</v>
      </c>
      <c r="P91" s="6" t="e">
        <f>IF($O91,NA(),MATCH($A91,Tarievenlijst!#REF!,0))</f>
        <v>#REF!</v>
      </c>
      <c r="Q91" s="2" t="e">
        <f>IF($O91,"",INDEX(Tarievenlijst!$I:$I,$P91))</f>
        <v>#REF!</v>
      </c>
      <c r="T91" s="6" t="b">
        <f t="shared" si="13"/>
        <v>1</v>
      </c>
      <c r="U91" s="6" t="e">
        <f>IF($T91,NA(),MATCH($A91,Tarievenlijst!$F:$F,0))</f>
        <v>#N/A</v>
      </c>
      <c r="V91" s="2" t="str">
        <f>IF($T91,"",INDEX(Tarievenlijst!$I:$I,$U91))</f>
        <v/>
      </c>
    </row>
    <row r="92" spans="1:22" x14ac:dyDescent="0.3">
      <c r="A92" s="6">
        <f t="shared" ref="A92:A100" si="14">SUM(A91,1)</f>
        <v>78</v>
      </c>
      <c r="B92" s="6" t="b">
        <f t="shared" ca="1" si="8"/>
        <v>1</v>
      </c>
      <c r="C92" s="6" t="e">
        <f ca="1">IF($B92,NA(),MATCH($A92,Tarievenlijst!$B:$B,0))</f>
        <v>#N/A</v>
      </c>
      <c r="D92" s="2" t="str">
        <f ca="1">IF($B92,"",INDEX(Tarievenlijst!$I:$I,$C92))</f>
        <v/>
      </c>
      <c r="G92" s="6" t="b">
        <f t="shared" ca="1" si="9"/>
        <v>1</v>
      </c>
      <c r="H92" s="6" t="e">
        <f ca="1">IF($G92,NA(),MATCH($A92,Tarievenlijst!$D:$D,0))</f>
        <v>#N/A</v>
      </c>
      <c r="I92" s="2" t="str">
        <f ca="1">IF($G92,"",INDEX(Tarievenlijst!$I:$I,$H92))</f>
        <v/>
      </c>
      <c r="K92" s="6" t="b">
        <f t="shared" ca="1" si="10"/>
        <v>1</v>
      </c>
      <c r="L92" s="6" t="e">
        <f ca="1">IF($K92,NA(),MATCH($A92,Tarievenlijst!$B:$B,0))</f>
        <v>#N/A</v>
      </c>
      <c r="M92" s="2" t="str">
        <f ca="1">IF($K92,"",INDEX(Tarievenlijst!$I:$I,$L92))</f>
        <v/>
      </c>
      <c r="O92" s="6" t="e">
        <f t="shared" si="11"/>
        <v>#REF!</v>
      </c>
      <c r="P92" s="6" t="e">
        <f>IF($O92,NA(),MATCH($A92,Tarievenlijst!#REF!,0))</f>
        <v>#REF!</v>
      </c>
      <c r="Q92" s="2" t="e">
        <f>IF($O92,"",INDEX(Tarievenlijst!$I:$I,$P92))</f>
        <v>#REF!</v>
      </c>
      <c r="T92" s="6" t="b">
        <f t="shared" si="13"/>
        <v>1</v>
      </c>
      <c r="U92" s="6" t="e">
        <f>IF($T92,NA(),MATCH($A92,Tarievenlijst!$F:$F,0))</f>
        <v>#N/A</v>
      </c>
      <c r="V92" s="2" t="str">
        <f>IF($T92,"",INDEX(Tarievenlijst!$I:$I,$U92))</f>
        <v/>
      </c>
    </row>
    <row r="93" spans="1:22" x14ac:dyDescent="0.3">
      <c r="A93" s="6">
        <f t="shared" si="14"/>
        <v>79</v>
      </c>
      <c r="B93" s="6" t="b">
        <f t="shared" ca="1" si="8"/>
        <v>1</v>
      </c>
      <c r="C93" s="6" t="e">
        <f ca="1">IF($B93,NA(),MATCH($A93,Tarievenlijst!$B:$B,0))</f>
        <v>#N/A</v>
      </c>
      <c r="D93" s="2" t="str">
        <f ca="1">IF($B93,"",INDEX(Tarievenlijst!$I:$I,$C93))</f>
        <v/>
      </c>
      <c r="G93" s="6" t="b">
        <f t="shared" ca="1" si="9"/>
        <v>1</v>
      </c>
      <c r="H93" s="6" t="e">
        <f ca="1">IF($G93,NA(),MATCH($A93,Tarievenlijst!$D:$D,0))</f>
        <v>#N/A</v>
      </c>
      <c r="I93" s="2" t="str">
        <f ca="1">IF($G93,"",INDEX(Tarievenlijst!$I:$I,$H93))</f>
        <v/>
      </c>
      <c r="K93" s="6" t="b">
        <f t="shared" ca="1" si="10"/>
        <v>1</v>
      </c>
      <c r="L93" s="6" t="e">
        <f ca="1">IF($K93,NA(),MATCH($A93,Tarievenlijst!$B:$B,0))</f>
        <v>#N/A</v>
      </c>
      <c r="M93" s="2" t="str">
        <f ca="1">IF($K93,"",INDEX(Tarievenlijst!$I:$I,$L93))</f>
        <v/>
      </c>
      <c r="O93" s="6" t="e">
        <f t="shared" si="11"/>
        <v>#REF!</v>
      </c>
      <c r="P93" s="6" t="e">
        <f>IF($O93,NA(),MATCH($A93,Tarievenlijst!#REF!,0))</f>
        <v>#REF!</v>
      </c>
      <c r="Q93" s="2" t="e">
        <f>IF($O93,"",INDEX(Tarievenlijst!$I:$I,$P93))</f>
        <v>#REF!</v>
      </c>
      <c r="T93" s="6" t="b">
        <f t="shared" si="13"/>
        <v>1</v>
      </c>
      <c r="U93" s="6" t="e">
        <f>IF($T93,NA(),MATCH($A93,Tarievenlijst!$F:$F,0))</f>
        <v>#N/A</v>
      </c>
      <c r="V93" s="2" t="str">
        <f>IF($T93,"",INDEX(Tarievenlijst!$I:$I,$U93))</f>
        <v/>
      </c>
    </row>
    <row r="94" spans="1:22" x14ac:dyDescent="0.3">
      <c r="A94" s="6">
        <f t="shared" si="14"/>
        <v>80</v>
      </c>
      <c r="B94" s="6" t="b">
        <f t="shared" ca="1" si="8"/>
        <v>1</v>
      </c>
      <c r="C94" s="6" t="e">
        <f ca="1">IF($B94,NA(),MATCH($A94,Tarievenlijst!$B:$B,0))</f>
        <v>#N/A</v>
      </c>
      <c r="D94" s="2" t="str">
        <f ca="1">IF($B94,"",INDEX(Tarievenlijst!$I:$I,$C94))</f>
        <v/>
      </c>
      <c r="G94" s="6" t="b">
        <f t="shared" ca="1" si="9"/>
        <v>1</v>
      </c>
      <c r="H94" s="6" t="e">
        <f ca="1">IF($G94,NA(),MATCH($A94,Tarievenlijst!$D:$D,0))</f>
        <v>#N/A</v>
      </c>
      <c r="I94" s="2" t="str">
        <f ca="1">IF($G94,"",INDEX(Tarievenlijst!$I:$I,$H94))</f>
        <v/>
      </c>
      <c r="K94" s="6" t="b">
        <f t="shared" ca="1" si="10"/>
        <v>1</v>
      </c>
      <c r="L94" s="6" t="e">
        <f ca="1">IF($K94,NA(),MATCH($A94,Tarievenlijst!$B:$B,0))</f>
        <v>#N/A</v>
      </c>
      <c r="M94" s="2" t="str">
        <f ca="1">IF($K94,"",INDEX(Tarievenlijst!$I:$I,$L94))</f>
        <v/>
      </c>
      <c r="O94" s="6" t="e">
        <f t="shared" si="11"/>
        <v>#REF!</v>
      </c>
      <c r="P94" s="6" t="e">
        <f>IF($O94,NA(),MATCH($A94,Tarievenlijst!#REF!,0))</f>
        <v>#REF!</v>
      </c>
      <c r="Q94" s="2" t="e">
        <f>IF($O94,"",INDEX(Tarievenlijst!$I:$I,$P94))</f>
        <v>#REF!</v>
      </c>
      <c r="T94" s="6" t="b">
        <f t="shared" si="13"/>
        <v>1</v>
      </c>
      <c r="U94" s="6" t="e">
        <f>IF($T94,NA(),MATCH($A94,Tarievenlijst!$F:$F,0))</f>
        <v>#N/A</v>
      </c>
      <c r="V94" s="2" t="str">
        <f>IF($T94,"",INDEX(Tarievenlijst!$I:$I,$U94))</f>
        <v/>
      </c>
    </row>
    <row r="95" spans="1:22" x14ac:dyDescent="0.3">
      <c r="A95" s="6">
        <f t="shared" si="14"/>
        <v>81</v>
      </c>
      <c r="B95" s="6" t="b">
        <f t="shared" ref="B95:B100" ca="1" si="15">$A95&gt;D$12</f>
        <v>1</v>
      </c>
      <c r="C95" s="6" t="e">
        <f ca="1">IF($B95,NA(),MATCH($A95,Tarievenlijst!$B:$B,0))</f>
        <v>#N/A</v>
      </c>
      <c r="D95" s="2" t="str">
        <f ca="1">IF($B95,"",INDEX(Tarievenlijst!$I:$I,$C95))</f>
        <v/>
      </c>
      <c r="G95" s="6" t="b">
        <f t="shared" ref="G95:G100" ca="1" si="16">$A95&gt;I$12</f>
        <v>1</v>
      </c>
      <c r="H95" s="6" t="e">
        <f ca="1">IF($G95,NA(),MATCH($A95,Tarievenlijst!$D:$D,0))</f>
        <v>#N/A</v>
      </c>
      <c r="I95" s="2" t="str">
        <f ca="1">IF($G95,"",INDEX(Tarievenlijst!$I:$I,$H95))</f>
        <v/>
      </c>
      <c r="K95" s="6" t="b">
        <f t="shared" ref="K95:K100" ca="1" si="17">$A95&gt;M$12</f>
        <v>1</v>
      </c>
      <c r="L95" s="6" t="e">
        <f ca="1">IF($K95,NA(),MATCH($A95,Tarievenlijst!$B:$B,0))</f>
        <v>#N/A</v>
      </c>
      <c r="M95" s="2" t="str">
        <f ca="1">IF($K95,"",INDEX(Tarievenlijst!$I:$I,$L95))</f>
        <v/>
      </c>
      <c r="O95" s="6" t="e">
        <f t="shared" ref="O95:O100" si="18">$A95&gt;Q$12</f>
        <v>#REF!</v>
      </c>
      <c r="P95" s="6" t="e">
        <f>IF($O95,NA(),MATCH($A95,Tarievenlijst!#REF!,0))</f>
        <v>#REF!</v>
      </c>
      <c r="Q95" s="2" t="e">
        <f>IF($O95,"",INDEX(Tarievenlijst!$I:$I,$P95))</f>
        <v>#REF!</v>
      </c>
      <c r="T95" s="6" t="b">
        <f t="shared" si="13"/>
        <v>1</v>
      </c>
      <c r="U95" s="6" t="e">
        <f>IF($T95,NA(),MATCH($A95,Tarievenlijst!$F:$F,0))</f>
        <v>#N/A</v>
      </c>
      <c r="V95" s="2" t="str">
        <f>IF($T95,"",INDEX(Tarievenlijst!$I:$I,$U95))</f>
        <v/>
      </c>
    </row>
    <row r="96" spans="1:22" x14ac:dyDescent="0.3">
      <c r="A96" s="6">
        <f t="shared" si="14"/>
        <v>82</v>
      </c>
      <c r="B96" s="6" t="b">
        <f t="shared" ca="1" si="15"/>
        <v>1</v>
      </c>
      <c r="C96" s="6" t="e">
        <f ca="1">IF($B96,NA(),MATCH($A96,Tarievenlijst!$B:$B,0))</f>
        <v>#N/A</v>
      </c>
      <c r="D96" s="2" t="str">
        <f ca="1">IF($B96,"",INDEX(Tarievenlijst!$I:$I,$C96))</f>
        <v/>
      </c>
      <c r="G96" s="6" t="b">
        <f t="shared" ca="1" si="16"/>
        <v>1</v>
      </c>
      <c r="H96" s="6" t="e">
        <f ca="1">IF($G96,NA(),MATCH($A96,Tarievenlijst!$D:$D,0))</f>
        <v>#N/A</v>
      </c>
      <c r="I96" s="2" t="str">
        <f ca="1">IF($G96,"",INDEX(Tarievenlijst!$I:$I,$H96))</f>
        <v/>
      </c>
      <c r="K96" s="6" t="b">
        <f t="shared" ca="1" si="17"/>
        <v>1</v>
      </c>
      <c r="L96" s="6" t="e">
        <f ca="1">IF($K96,NA(),MATCH($A96,Tarievenlijst!$B:$B,0))</f>
        <v>#N/A</v>
      </c>
      <c r="M96" s="2" t="str">
        <f ca="1">IF($K96,"",INDEX(Tarievenlijst!$I:$I,$L96))</f>
        <v/>
      </c>
      <c r="O96" s="6" t="e">
        <f t="shared" si="18"/>
        <v>#REF!</v>
      </c>
      <c r="P96" s="6" t="e">
        <f>IF($O96,NA(),MATCH($A96,Tarievenlijst!#REF!,0))</f>
        <v>#REF!</v>
      </c>
      <c r="Q96" s="2" t="e">
        <f>IF($O96,"",INDEX(Tarievenlijst!$I:$I,$P96))</f>
        <v>#REF!</v>
      </c>
      <c r="T96" s="6" t="b">
        <f t="shared" si="13"/>
        <v>1</v>
      </c>
      <c r="U96" s="6" t="e">
        <f>IF($T96,NA(),MATCH($A96,Tarievenlijst!$F:$F,0))</f>
        <v>#N/A</v>
      </c>
      <c r="V96" s="2" t="str">
        <f>IF($T96,"",INDEX(Tarievenlijst!$I:$I,$U96))</f>
        <v/>
      </c>
    </row>
    <row r="97" spans="1:22" x14ac:dyDescent="0.3">
      <c r="A97" s="6">
        <f t="shared" si="14"/>
        <v>83</v>
      </c>
      <c r="B97" s="6" t="b">
        <f t="shared" ca="1" si="15"/>
        <v>1</v>
      </c>
      <c r="C97" s="6" t="e">
        <f ca="1">IF($B97,NA(),MATCH($A97,Tarievenlijst!$B:$B,0))</f>
        <v>#N/A</v>
      </c>
      <c r="D97" s="2" t="str">
        <f ca="1">IF($B97,"",INDEX(Tarievenlijst!$I:$I,$C97))</f>
        <v/>
      </c>
      <c r="G97" s="6" t="b">
        <f t="shared" ca="1" si="16"/>
        <v>1</v>
      </c>
      <c r="H97" s="6" t="e">
        <f ca="1">IF($G97,NA(),MATCH($A97,Tarievenlijst!$D:$D,0))</f>
        <v>#N/A</v>
      </c>
      <c r="I97" s="2" t="str">
        <f ca="1">IF($G97,"",INDEX(Tarievenlijst!$I:$I,$H97))</f>
        <v/>
      </c>
      <c r="K97" s="6" t="b">
        <f t="shared" ca="1" si="17"/>
        <v>1</v>
      </c>
      <c r="L97" s="6" t="e">
        <f ca="1">IF($K97,NA(),MATCH($A97,Tarievenlijst!$B:$B,0))</f>
        <v>#N/A</v>
      </c>
      <c r="M97" s="2" t="str">
        <f ca="1">IF($K97,"",INDEX(Tarievenlijst!$I:$I,$L97))</f>
        <v/>
      </c>
      <c r="O97" s="6" t="e">
        <f t="shared" si="18"/>
        <v>#REF!</v>
      </c>
      <c r="P97" s="6" t="e">
        <f>IF($O97,NA(),MATCH($A97,Tarievenlijst!#REF!,0))</f>
        <v>#REF!</v>
      </c>
      <c r="Q97" s="2" t="e">
        <f>IF($O97,"",INDEX(Tarievenlijst!$I:$I,$P97))</f>
        <v>#REF!</v>
      </c>
      <c r="T97" s="6" t="b">
        <f t="shared" si="13"/>
        <v>1</v>
      </c>
      <c r="U97" s="6" t="e">
        <f>IF($T97,NA(),MATCH($A97,Tarievenlijst!$F:$F,0))</f>
        <v>#N/A</v>
      </c>
      <c r="V97" s="2" t="str">
        <f>IF($T97,"",INDEX(Tarievenlijst!$I:$I,$U97))</f>
        <v/>
      </c>
    </row>
    <row r="98" spans="1:22" x14ac:dyDescent="0.3">
      <c r="A98" s="6">
        <f t="shared" si="14"/>
        <v>84</v>
      </c>
      <c r="B98" s="6" t="b">
        <f t="shared" ca="1" si="15"/>
        <v>1</v>
      </c>
      <c r="C98" s="6" t="e">
        <f ca="1">IF($B98,NA(),MATCH($A98,Tarievenlijst!$B:$B,0))</f>
        <v>#N/A</v>
      </c>
      <c r="D98" s="2" t="str">
        <f ca="1">IF($B98,"",INDEX(Tarievenlijst!$I:$I,$C98))</f>
        <v/>
      </c>
      <c r="G98" s="6" t="b">
        <f t="shared" ca="1" si="16"/>
        <v>1</v>
      </c>
      <c r="H98" s="6" t="e">
        <f ca="1">IF($G98,NA(),MATCH($A98,Tarievenlijst!$D:$D,0))</f>
        <v>#N/A</v>
      </c>
      <c r="I98" s="2" t="str">
        <f ca="1">IF($G98,"",INDEX(Tarievenlijst!$I:$I,$H98))</f>
        <v/>
      </c>
      <c r="K98" s="6" t="b">
        <f t="shared" ca="1" si="17"/>
        <v>1</v>
      </c>
      <c r="L98" s="6" t="e">
        <f ca="1">IF($K98,NA(),MATCH($A98,Tarievenlijst!$B:$B,0))</f>
        <v>#N/A</v>
      </c>
      <c r="M98" s="2" t="str">
        <f ca="1">IF($K98,"",INDEX(Tarievenlijst!$I:$I,$L98))</f>
        <v/>
      </c>
      <c r="O98" s="6" t="e">
        <f t="shared" si="18"/>
        <v>#REF!</v>
      </c>
      <c r="P98" s="6" t="e">
        <f>IF($O98,NA(),MATCH($A98,Tarievenlijst!#REF!,0))</f>
        <v>#REF!</v>
      </c>
      <c r="Q98" s="2" t="e">
        <f>IF($O98,"",INDEX(Tarievenlijst!$I:$I,$P98))</f>
        <v>#REF!</v>
      </c>
      <c r="T98" s="6" t="b">
        <f t="shared" si="13"/>
        <v>1</v>
      </c>
      <c r="U98" s="6" t="e">
        <f>IF($T98,NA(),MATCH($A98,Tarievenlijst!$F:$F,0))</f>
        <v>#N/A</v>
      </c>
      <c r="V98" s="2" t="str">
        <f>IF($T98,"",INDEX(Tarievenlijst!$I:$I,$U98))</f>
        <v/>
      </c>
    </row>
    <row r="99" spans="1:22" x14ac:dyDescent="0.3">
      <c r="A99" s="6">
        <f t="shared" si="14"/>
        <v>85</v>
      </c>
      <c r="B99" s="6" t="b">
        <f t="shared" ca="1" si="15"/>
        <v>1</v>
      </c>
      <c r="C99" s="6" t="e">
        <f ca="1">IF($B99,NA(),MATCH($A99,Tarievenlijst!$B:$B,0))</f>
        <v>#N/A</v>
      </c>
      <c r="D99" s="2" t="str">
        <f ca="1">IF($B99,"",INDEX(Tarievenlijst!$I:$I,$C99))</f>
        <v/>
      </c>
      <c r="G99" s="6" t="b">
        <f t="shared" ca="1" si="16"/>
        <v>1</v>
      </c>
      <c r="H99" s="6" t="e">
        <f ca="1">IF($G99,NA(),MATCH($A99,Tarievenlijst!$D:$D,0))</f>
        <v>#N/A</v>
      </c>
      <c r="I99" s="2" t="str">
        <f ca="1">IF($G99,"",INDEX(Tarievenlijst!$I:$I,$H99))</f>
        <v/>
      </c>
      <c r="K99" s="6" t="b">
        <f t="shared" ca="1" si="17"/>
        <v>1</v>
      </c>
      <c r="L99" s="6" t="e">
        <f ca="1">IF($K99,NA(),MATCH($A99,Tarievenlijst!$B:$B,0))</f>
        <v>#N/A</v>
      </c>
      <c r="M99" s="2" t="str">
        <f ca="1">IF($K99,"",INDEX(Tarievenlijst!$I:$I,$L99))</f>
        <v/>
      </c>
      <c r="O99" s="6" t="e">
        <f t="shared" si="18"/>
        <v>#REF!</v>
      </c>
      <c r="P99" s="6" t="e">
        <f>IF($O99,NA(),MATCH($A99,Tarievenlijst!#REF!,0))</f>
        <v>#REF!</v>
      </c>
      <c r="Q99" s="2" t="e">
        <f>IF($O99,"",INDEX(Tarievenlijst!$I:$I,$P99))</f>
        <v>#REF!</v>
      </c>
      <c r="T99" s="6" t="b">
        <f t="shared" si="13"/>
        <v>1</v>
      </c>
      <c r="U99" s="6" t="e">
        <f>IF($T99,NA(),MATCH($A99,Tarievenlijst!$F:$F,0))</f>
        <v>#N/A</v>
      </c>
      <c r="V99" s="2" t="str">
        <f>IF($T99,"",INDEX(Tarievenlijst!$I:$I,$U99))</f>
        <v/>
      </c>
    </row>
    <row r="100" spans="1:22" x14ac:dyDescent="0.3">
      <c r="A100" s="6">
        <f t="shared" si="14"/>
        <v>86</v>
      </c>
      <c r="B100" s="6" t="b">
        <f t="shared" ca="1" si="15"/>
        <v>1</v>
      </c>
      <c r="C100" s="6" t="e">
        <f ca="1">IF($B100,NA(),MATCH($A100,Tarievenlijst!$B:$B,0))</f>
        <v>#N/A</v>
      </c>
      <c r="D100" s="2" t="str">
        <f ca="1">IF($B100,"",INDEX(Tarievenlijst!$I:$I,$C100))</f>
        <v/>
      </c>
      <c r="G100" s="6" t="b">
        <f t="shared" ca="1" si="16"/>
        <v>1</v>
      </c>
      <c r="H100" s="6" t="e">
        <f ca="1">IF($G100,NA(),MATCH($A100,Tarievenlijst!$D:$D,0))</f>
        <v>#N/A</v>
      </c>
      <c r="I100" s="2" t="str">
        <f ca="1">IF($G100,"",INDEX(Tarievenlijst!$I:$I,$H100))</f>
        <v/>
      </c>
      <c r="K100" s="6" t="b">
        <f t="shared" ca="1" si="17"/>
        <v>1</v>
      </c>
      <c r="L100" s="6" t="e">
        <f ca="1">IF($K100,NA(),MATCH($A100,Tarievenlijst!$B:$B,0))</f>
        <v>#N/A</v>
      </c>
      <c r="M100" s="2" t="str">
        <f ca="1">IF($K100,"",INDEX(Tarievenlijst!$I:$I,$L100))</f>
        <v/>
      </c>
      <c r="O100" s="6" t="e">
        <f t="shared" si="18"/>
        <v>#REF!</v>
      </c>
      <c r="P100" s="6" t="e">
        <f>IF($O100,NA(),MATCH($A100,Tarievenlijst!#REF!,0))</f>
        <v>#REF!</v>
      </c>
      <c r="Q100" s="2" t="e">
        <f>IF($O100,"",INDEX(Tarievenlijst!$I:$I,$P100))</f>
        <v>#REF!</v>
      </c>
      <c r="T100" s="6" t="b">
        <f t="shared" si="13"/>
        <v>1</v>
      </c>
      <c r="U100" s="6" t="e">
        <f>IF($T100,NA(),MATCH($A100,Tarievenlijst!$F:$F,0))</f>
        <v>#N/A</v>
      </c>
      <c r="V100" s="2" t="str">
        <f>IF($T100,"",INDEX(Tarievenlijst!$I:$I,$U100))</f>
        <v/>
      </c>
    </row>
  </sheetData>
  <sheetProtection algorithmName="SHA-512" hashValue="ciLwyroububyJEz/ZTktaF9BTMW3sxvYo8i7YyKMc4Me+R8ulspMG4L6w0UDGdqowckcE2ct8FvhLlt1CGZMtg==" saltValue="4MCZFtOGvIeJ1pdpnP6CnQ==" spinCount="100000" sheet="1" objects="1" scenarios="1"/>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a1e47c15-e3b5-4eb4-929c-b81c99cde1fe}" enabled="1" method="Standard" siteId="{ce1619bc-aea1-41c1-8fa8-bbdc8c7d1ce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18</vt:i4>
      </vt:variant>
    </vt:vector>
  </HeadingPairs>
  <TitlesOfParts>
    <vt:vector size="26" baseType="lpstr">
      <vt:lpstr>Index</vt:lpstr>
      <vt:lpstr>werkinstructie</vt:lpstr>
      <vt:lpstr>1a formulier inzet niet gecontr</vt:lpstr>
      <vt:lpstr>1b formulier specificatie inzet</vt:lpstr>
      <vt:lpstr>Tarievenlijst</vt:lpstr>
      <vt:lpstr>afwegingskader</vt:lpstr>
      <vt:lpstr>Tabellen_en_parameters</vt:lpstr>
      <vt:lpstr>Hulptabellen_tbv_product_select</vt:lpstr>
      <vt:lpstr>'1b formulier specificatie inzet'!Afdrukbereik</vt:lpstr>
      <vt:lpstr>Tarievenlijst!Afdrukbereik</vt:lpstr>
      <vt:lpstr>'1b formulier specificatie inzet'!Afdruktitels</vt:lpstr>
      <vt:lpstr>var_bsn</vt:lpstr>
      <vt:lpstr>var_geselecteerd_aspecifiek_product_categorie</vt:lpstr>
      <vt:lpstr>VAR_JAAR</vt:lpstr>
      <vt:lpstr>VAR_lijst_producten_die_specifiek_worden_toegewezen</vt:lpstr>
      <vt:lpstr>afwegingskader!var_list_gemeenten</vt:lpstr>
      <vt:lpstr>var_list_gemeenten</vt:lpstr>
      <vt:lpstr>afwegingskader!var_list_ja_nee</vt:lpstr>
      <vt:lpstr>var_list_ja_nee</vt:lpstr>
      <vt:lpstr>var_list_Man_Vrouw</vt:lpstr>
      <vt:lpstr>afwegingskader!var_list_rekenmethode</vt:lpstr>
      <vt:lpstr>var_list_rekenmethode</vt:lpstr>
      <vt:lpstr>afwegingskader!var_list_tarief_categorie</vt:lpstr>
      <vt:lpstr>var_list_tarief_categorie</vt:lpstr>
      <vt:lpstr>var_list_toewijzingsmethodiek</vt:lpstr>
      <vt:lpstr>var_list_verwijzer</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Balgobind, JAA (Arti)</dc:creator>
  <cp:lastModifiedBy>Kajal Kakad</cp:lastModifiedBy>
  <cp:lastPrinted>2023-09-26T14:45:03Z</cp:lastPrinted>
  <dcterms:created xsi:type="dcterms:W3CDTF">2019-05-20T07:59:09Z</dcterms:created>
  <dcterms:modified xsi:type="dcterms:W3CDTF">2026-04-09T07:58:26Z</dcterms:modified>
</cp:coreProperties>
</file>